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8895"/>
  </bookViews>
  <sheets>
    <sheet name="Загальна форма" sheetId="1" r:id="rId1"/>
  </sheets>
  <definedNames>
    <definedName name="_xlnm._FilterDatabase" localSheetId="0" hidden="1">'Загальна форма'!$D$1:$D$1513</definedName>
    <definedName name="_xlnm.Print_Area" localSheetId="0">'Загальна форма'!$A$1:$H$1509</definedName>
  </definedNames>
  <calcPr calcId="145621"/>
</workbook>
</file>

<file path=xl/calcChain.xml><?xml version="1.0" encoding="utf-8"?>
<calcChain xmlns="http://schemas.openxmlformats.org/spreadsheetml/2006/main">
  <c r="F1428" i="1" l="1"/>
  <c r="F1426" i="1"/>
  <c r="F1411" i="1"/>
  <c r="E1410" i="1"/>
  <c r="F1408" i="1"/>
  <c r="F1407" i="1"/>
  <c r="F1406" i="1"/>
  <c r="F1405" i="1"/>
  <c r="E1405" i="1"/>
  <c r="G1404" i="1"/>
  <c r="F1404" i="1"/>
  <c r="E1404" i="1"/>
  <c r="G1403" i="1"/>
  <c r="F1403" i="1"/>
  <c r="F1402" i="1"/>
  <c r="E1402" i="1"/>
  <c r="F1400" i="1"/>
  <c r="G1398" i="1"/>
  <c r="F1398" i="1"/>
  <c r="E1398" i="1"/>
  <c r="G1396" i="1"/>
  <c r="F1396" i="1"/>
  <c r="G1395" i="1"/>
  <c r="F1395" i="1"/>
  <c r="E1390" i="1"/>
  <c r="F1388" i="1"/>
  <c r="G1385" i="1"/>
  <c r="F1385" i="1"/>
  <c r="F1384" i="1"/>
  <c r="G1383" i="1"/>
  <c r="F1383" i="1"/>
  <c r="G1382" i="1"/>
  <c r="F1382" i="1"/>
  <c r="F1381" i="1"/>
  <c r="F1378" i="1"/>
  <c r="E1378" i="1"/>
  <c r="E1377" i="1"/>
  <c r="G1376" i="1"/>
  <c r="F1376" i="1"/>
  <c r="E1376" i="1"/>
  <c r="F1375" i="1"/>
  <c r="F919" i="1"/>
  <c r="E919" i="1"/>
  <c r="E896" i="1"/>
  <c r="E826" i="1"/>
  <c r="H758" i="1"/>
  <c r="F742" i="1"/>
  <c r="H722" i="1"/>
  <c r="G705" i="1"/>
  <c r="E705" i="1"/>
  <c r="E694" i="1"/>
  <c r="E403" i="1"/>
  <c r="E380" i="1"/>
  <c r="F309" i="1"/>
  <c r="H281" i="1"/>
  <c r="E172" i="1"/>
  <c r="F127" i="1"/>
  <c r="H92" i="1"/>
  <c r="F88" i="1"/>
  <c r="F85" i="1"/>
  <c r="G83" i="1"/>
</calcChain>
</file>

<file path=xl/comments1.xml><?xml version="1.0" encoding="utf-8"?>
<comments xmlns="http://schemas.openxmlformats.org/spreadsheetml/2006/main">
  <authors>
    <author>Admin</author>
  </authors>
  <commentList>
    <comment ref="E1461" authorId="0">
      <text>
        <r>
          <rPr>
            <sz val="9"/>
            <color indexed="81"/>
            <rFont val="Tahoma"/>
            <family val="2"/>
            <charset val="204"/>
          </rPr>
          <t xml:space="preserve">
1. Обладнання (17 моноблоків, 17 БФП, 1 копіювальний апарат, 1 сервер, 3 мережеві камери, 1 телевізор)-556,6
2. Система управління електронною чергою (1 сервер, 4 термінали, 2 центральних інформаційних табло, 17 табло робочого місця, 17 пультів оператора)-229,0
3. Виконання робіт (програмне забезпечення, монтажні та налагоджувальні роботи)-88,9
</t>
        </r>
      </text>
    </comment>
    <comment ref="E1462" authorId="0">
      <text>
        <r>
          <rPr>
            <sz val="9"/>
            <color indexed="81"/>
            <rFont val="Tahoma"/>
            <family val="2"/>
            <charset val="204"/>
          </rPr>
          <t xml:space="preserve">
комп'ютер у зборі, принтер стікерів зі штрих кодом, принтер для друку звітів, 2 сканери штрих-кодів</t>
        </r>
      </text>
    </comment>
    <comment ref="E1463" authorId="0">
      <text>
        <r>
          <rPr>
            <sz val="9"/>
            <color indexed="81"/>
            <rFont val="Tahoma"/>
            <family val="2"/>
            <charset val="204"/>
          </rPr>
          <t xml:space="preserve">
комп'ютер у зборі, принтер стікерів зі штрих кодом, принтер для друку звітів, 2 сканери штрих-кодів</t>
        </r>
      </text>
    </comment>
    <comment ref="E1466" authorId="0">
      <text>
        <r>
          <rPr>
            <sz val="9"/>
            <color indexed="81"/>
            <rFont val="Tahoma"/>
            <family val="2"/>
            <charset val="204"/>
          </rPr>
          <t xml:space="preserve">
2 iPad (1 шт.- 20,0 )-40,0</t>
        </r>
      </text>
    </comment>
    <comment ref="E1473" authorId="0">
      <text>
        <r>
          <rPr>
            <sz val="9"/>
            <color indexed="81"/>
            <rFont val="Tahoma"/>
            <family val="2"/>
            <charset val="204"/>
          </rPr>
          <t xml:space="preserve">40 комп'ютерів у зборі (1шт.-13,0)-520,0;
10 принтерів лазерних (1 шт.-6,1)-61,0;
5 копіювальних апарата  (1 шт.-12,0)-60,0;
10 БФП (1 шт.-8,0)-80,0  
</t>
        </r>
      </text>
    </comment>
    <comment ref="E1474" authorId="0">
      <text>
        <r>
          <rPr>
            <sz val="9"/>
            <color indexed="81"/>
            <rFont val="Tahoma"/>
            <family val="2"/>
            <charset val="204"/>
          </rPr>
          <t>4 комп'ютера у зборі (1 шт.-13,0)-52,0;
БФП (1 шт.-9,0)-9,0</t>
        </r>
      </text>
    </comment>
    <comment ref="E1481" authorId="0">
      <text>
        <r>
          <rPr>
            <sz val="9"/>
            <color indexed="81"/>
            <rFont val="Tahoma"/>
            <family val="2"/>
            <charset val="204"/>
          </rPr>
          <t>15 металевих стелажів (1 шт.-6,1)-91,5</t>
        </r>
      </text>
    </comment>
    <comment ref="E1482" authorId="0">
      <text>
        <r>
          <rPr>
            <sz val="9"/>
            <color indexed="81"/>
            <rFont val="Tahoma"/>
            <family val="2"/>
            <charset val="204"/>
          </rPr>
          <t xml:space="preserve">2 комплекти меблів ( 1 шт.-9,5)-19,0
</t>
        </r>
      </text>
    </comment>
    <comment ref="E1496" authorId="0">
      <text>
        <r>
          <rPr>
            <sz val="9"/>
            <color indexed="81"/>
            <rFont val="Tahoma"/>
            <family val="2"/>
            <charset val="204"/>
          </rPr>
          <t xml:space="preserve">5 кондиціонерів (1 шт.-15,0)-75,0
</t>
        </r>
      </text>
    </comment>
    <comment ref="E1497" authorId="0">
      <text>
        <r>
          <rPr>
            <sz val="9"/>
            <color indexed="81"/>
            <rFont val="Tahoma"/>
            <family val="2"/>
            <charset val="204"/>
          </rPr>
          <t xml:space="preserve">3 кондиціонери (1 шт.-15,0)-45,0
</t>
        </r>
      </text>
    </comment>
    <comment ref="E1498" authorId="0">
      <text>
        <r>
          <rPr>
            <sz val="9"/>
            <color indexed="81"/>
            <rFont val="Tahoma"/>
            <family val="2"/>
            <charset val="204"/>
          </rPr>
          <t xml:space="preserve">- холодильна шафа-46,0;
- промислова м'ясорубка-13,5;
- плита електрична-75,0;
- пральна машина -60,3;
-сушильна машина-40,4;
- гладильний прес-13,5;
- оверлок -7,5
</t>
        </r>
      </text>
    </comment>
  </commentList>
</comments>
</file>

<file path=xl/sharedStrings.xml><?xml version="1.0" encoding="utf-8"?>
<sst xmlns="http://schemas.openxmlformats.org/spreadsheetml/2006/main" count="5975" uniqueCount="1761">
  <si>
    <t>Додаток 2 
до рішення міської  ради
від ___________ № ______</t>
  </si>
  <si>
    <t>ПРОГРАМА</t>
  </si>
  <si>
    <t>соціально - економічного і культурного розвитку міста Черкаси на 2017-2019 роки</t>
  </si>
  <si>
    <t>Пріоритет   КОМФОРТ</t>
  </si>
  <si>
    <t>Задача</t>
  </si>
  <si>
    <t>Дія</t>
  </si>
  <si>
    <t>Індикатор виконання</t>
  </si>
  <si>
    <t>Відповідальний виконавець</t>
  </si>
  <si>
    <t>Фінансове забезпечення (бюджет розвитку) 
(тис.грн. на рік)</t>
  </si>
  <si>
    <t>Інші кошти</t>
  </si>
  <si>
    <t>Якісні житлово-комунальні послуги</t>
  </si>
  <si>
    <t>+</t>
  </si>
  <si>
    <t>Поліпшення якості теплопостачання та гарячого водопостачання</t>
  </si>
  <si>
    <t>Капітальний ремонт взятих на баланс безгосподарських мереж теплопостачання та гарячого водопостачання (внески в статутний капітал КПТМ "Черкаситеплокомуненерго")</t>
  </si>
  <si>
    <t>Акти
 виконаних робіт</t>
  </si>
  <si>
    <t xml:space="preserve">КПТМ "Черкаситепло-комуненерго", департамент житлово-комунального комплексу </t>
  </si>
  <si>
    <t>ДЖКК</t>
  </si>
  <si>
    <t xml:space="preserve">Капітальний  ремонт котелень з заміною газових котлів на котли з використанням альтернативних видів палива (внески в статутний капітал КПТМ "Черкаситеплокомуненерго"): </t>
  </si>
  <si>
    <t>Акти 
виконаних робіт</t>
  </si>
  <si>
    <t xml:space="preserve">Департамент 
житлово-комунального комплексу, 
КПТМ "Черкаситепло-комуненерго" </t>
  </si>
  <si>
    <t>котельні по вул. Ворошилова, 1</t>
  </si>
  <si>
    <t>котельні по вул. Менделеєва, 5а</t>
  </si>
  <si>
    <t>Капітальний ремонт мереж теплопостачання до житлововго будинку№ 11 по вул. Пастерівській (внески в статутний капітал КПТМ "Черкаситеплокомуненерго")</t>
  </si>
  <si>
    <t>Реконструкція котельні по вул. Хрещатик,84  з заміною димової труби на трубу з нержавіючої сталі з утепленням (внески в статутний капітал КПТМ "Черкаситеплокомуненерго")</t>
  </si>
  <si>
    <t>Капітальний ремонт на котельних та ЦТП з заміною застарілих насосів на сучачні з більшим ККД (внески в статутний капітал КПТМ "Черкаситеплокомуненерго")</t>
  </si>
  <si>
    <t xml:space="preserve"> Департамент 
житлово-комунального комплексу,
КПТМ "Черкаситепло-комуненерго"</t>
  </si>
  <si>
    <t xml:space="preserve">Будівництво каналізаційної мережі по вул.Пастерівській від вул.Чіковані до вул.Джаліля </t>
  </si>
  <si>
    <t>Капітальний ремонт (встановлення  лічильників теплової енергії) в житлових будинках</t>
  </si>
  <si>
    <t xml:space="preserve">Поліпшення якості холодного водопостачання та водовідведення
</t>
  </si>
  <si>
    <t>Впровадження технології дохлорування питної води з використанням установки електролізного приготування розчину гіпохлориту натрію на насосній станції    (з ПКД)  (внески в статутний капітал КП "Черкасиводоканал)</t>
  </si>
  <si>
    <t>Акти 
виконаних  робіт</t>
  </si>
  <si>
    <t xml:space="preserve">Департамент 
житлово-комунального комплексу, 
КП "Черкасиводоканал" 
</t>
  </si>
  <si>
    <t>Установка вуглевання на станції водоочищення ДВС (з ПКД) (вески в статутний капітал КП "Черкасиводоканал")</t>
  </si>
  <si>
    <t>Розроблення геоінформаційної системи водопостачання та водовідведення  м. Черкаси  (внески в статутний капітал КП "Черкасиводоканал)</t>
  </si>
  <si>
    <t>Реконструкція водопровідних мереж міста з встановленням водяних завіс (10 одиниць) (внески в статутний капітал КП "Черкасиводоканал)</t>
  </si>
  <si>
    <t>Реконструкція мереж водовідведення та водопостачання по провул. Макаренка, 1-35 (з ПКД) (як внески до статутного капіталу КП "Черкасиводоканал")</t>
  </si>
  <si>
    <t>Департамент 
житлово-комунального комплексу, 
КП "Черкасиводоканал"</t>
  </si>
  <si>
    <t>Реконструкція мереж водовідведення  по вул. Надпільна, 429-441 (з ПКД) (як внески до статутного капіталу КП "Черкасиводоканал")</t>
  </si>
  <si>
    <t xml:space="preserve"> Реконструкція водопровідної мережі по провул. Слобідський (з ПКД)в м. Черкаси (як внески до статутного капіталу КП "Черкасиводоканал")</t>
  </si>
  <si>
    <t>Капітальний ремонт КНС по вул. Лесі Українки з встановленням насосного обладнання ( як внесок в статутний капітал КП "Черкасиводоканал")</t>
  </si>
  <si>
    <t>Будівництво зовнішніх мереж водопостачання та водовідведення в місті Черкаси (з ПКД)
(як внесок в статутний капітал КП "Черкасиводоканал")</t>
  </si>
  <si>
    <t>Будівництво зовнішніх мереж водопостачання в місті Черкаси (з ПКД)</t>
  </si>
  <si>
    <t>Поліпшення якості послуг з утримання житлових будинків</t>
  </si>
  <si>
    <t>Надання співфінансування ОСББ  на виконання капітальних ремонтів:
'-енергозберігаючі заходи;
'-інші види робіт (покрівлі, інженерні мережі і т.п.)</t>
  </si>
  <si>
    <t>Департамент
 житлово-комунального комплексу</t>
  </si>
  <si>
    <t xml:space="preserve"> Капітальний ремонт житлового фонду міської комунальної власності (капітальний ремонт ліфтів)*:
                      </t>
  </si>
  <si>
    <t xml:space="preserve">Департамент 
житлово-комунального комплексу </t>
  </si>
  <si>
    <t>- капітальний ремонт ліфтів поточного року;</t>
  </si>
  <si>
    <t>- експертне обстеження ліфтів поточного року;</t>
  </si>
  <si>
    <t xml:space="preserve">Капітальний ремонт житлових будинків  (заміна фізично-зношених ліфтів) (19шт.)  </t>
  </si>
  <si>
    <t xml:space="preserve"> Капітальний ремонт диспетчерської системи ОДС (2 од.) :
-30р. Перемоги,36 (ОДС-1 на 36 ліфтів)
- Гайдара, 3/1 (ОДС-2 на 19 ліфтів) </t>
  </si>
  <si>
    <t>Реконструкція системи ОДС 8 (на 53 ліфта )</t>
  </si>
  <si>
    <t xml:space="preserve">Департамент 
житлово-комунального комплексу,
Придніпровська СУБ </t>
  </si>
  <si>
    <t>Капітальний ремонт житлового будинку по вул. В.Чорновола, 162/3 (капітальний ремонт даху) (з ПКД)</t>
  </si>
  <si>
    <t xml:space="preserve"> Капітальний ремонт житлових будинків (дах, покрівля у 156 будинках)</t>
  </si>
  <si>
    <t>Капітальний ремонт гуртожитку по вул. Одеська,8а (місця загального користування )</t>
  </si>
  <si>
    <t>Капітальний ремонт гуртожитку по вул. Одеська,8/1 (місця загального користування )</t>
  </si>
  <si>
    <t>Капітальний ремонт гуртожитку по вул. Надпільна,530 (ремонт душової кімнати)</t>
  </si>
  <si>
    <t>Капітальний ремонт гуртожитку по вул. Одеська,14а (гідроізоляція підлоги в місцях спільного користування )</t>
  </si>
  <si>
    <t>Капітальний ремонт житлового будинку по вул.Різдвяна, 56 (ремонт перекриття  та мереж електропостачання), в т.ч. ПКД</t>
  </si>
  <si>
    <t xml:space="preserve">Капітальний ремонт житлового будинку                       (теплоізоляція трубопроводів опалення і гарячого водопостачання ) по :  </t>
  </si>
  <si>
    <t>Департамент 
житлово-комунального комплексу ;КП Соснівська СУБ</t>
  </si>
  <si>
    <t xml:space="preserve"> - вул.Генерала Момота,3</t>
  </si>
  <si>
    <t xml:space="preserve"> - вул.Генерала Момота,7</t>
  </si>
  <si>
    <t xml:space="preserve"> - вул.Генерала Момота,9</t>
  </si>
  <si>
    <t xml:space="preserve"> - вул. Генерала Момота,11</t>
  </si>
  <si>
    <t xml:space="preserve"> Капітальний ремонт житлового будинку по вул. Хоменко, 14/2 (підвищуючих насосів)</t>
  </si>
  <si>
    <t xml:space="preserve"> Капітальний ремонт житлового будинку по вул. Крилова, 63 (встановлення підвищуючих насосів)</t>
  </si>
  <si>
    <t>Капітальний ремонт житлового будинку по вул. Онопрієнка, 8/1 (встановлення підвищуючих насосів)</t>
  </si>
  <si>
    <t xml:space="preserve"> Капітальний ремонт житлового будинку по вул. В.Чорновола, 160 (встановлення підвищуючих насосів)</t>
  </si>
  <si>
    <t>Капітальний ремонт  житлового будинку по вул. Надпільна,214 (демонтаж димової труби котельні  житлового будинку)</t>
  </si>
  <si>
    <t>Департамент 
житлово-комунального комплексу, 
КП Соснівська СУБ</t>
  </si>
  <si>
    <t xml:space="preserve"> Капітальний ремонт будинків (ремонт козирків входів до підїздів ):
- вул.Гоголя 532/73 підїзди №3.4;
-вул.Гуржіївська,30 підїзди 1-8;
-вул.Різдвяна 14, підїзд №4;
- вул.Добровольського 3, підїзди 1-7</t>
  </si>
  <si>
    <t xml:space="preserve">Капітальний ремонт житлових будинків (внутрішньобудинкових систем опалення) </t>
  </si>
  <si>
    <t>Капітальний ремонт житлового будинку по вул. Нижня Горова,168 ( внутрішньобудинкова системи опалення , встановлення регулятора температури)</t>
  </si>
  <si>
    <t>Капітальний ремонт житлового будинку 9 по вул. Чорновола (система холодного та гарячого водопостачання та водовідведення)</t>
  </si>
  <si>
    <t>Капітальний ремонт житлового будинку 7 по вул. Чорновола (система холодного та гарячого водопостачання та водовідведення)</t>
  </si>
  <si>
    <t>Реконструкція житлового будинку по вул. Надпільній,424  (системи теплопостачання) (з ПКД)</t>
  </si>
  <si>
    <t>Реконструкція житлового будинку № 63 по вул. Новопричистинська (встановлення водопідігрівача)</t>
  </si>
  <si>
    <t xml:space="preserve">Департамент 
житлово-комунального комплексу
</t>
  </si>
  <si>
    <t>Капітальний ремонт житлового будинку по бульв. Шевченка, 276 (покрівля та підвальні приміщення)</t>
  </si>
  <si>
    <t>Капітальний ремонт житлового будинку № 14/2 по вул. Хоменка (покрівля)</t>
  </si>
  <si>
    <t>Департамент 
житлово-комунального комплексу,
Соснівська СУБ</t>
  </si>
  <si>
    <t>Капітальний ремонт житлового будинку по вул. Пастерівській ,11 (мережі теплопостачання), з ПКД</t>
  </si>
  <si>
    <t>Капітальний ремонт житлового будинку по вул. Нижня Горова, 168 (мережі теплопостачання), з ПКД</t>
  </si>
  <si>
    <t>Капітальний ремонт житлового будинку по вул. Нижня Горова, 143/4 (мережі теплопостачання), з ПКД</t>
  </si>
  <si>
    <t>Капітальний ремонт житлового будинку по вул. Нижня Горова, 164 (мережі теплопостачання), з ПКД</t>
  </si>
  <si>
    <t>Мельник</t>
  </si>
  <si>
    <t>Капітальний ремонт житлового будинку по вул. Толстого, 76 (мережі теплопостачання), з ПКД</t>
  </si>
  <si>
    <t>Капітальний ремонт житлового будинку по вул. Толстого, 78 (мережі теплопостачання), з ПКД</t>
  </si>
  <si>
    <t>Капітальний ремонт житлових будинків (систем холодного водопостачання) (29 буд.)</t>
  </si>
  <si>
    <t xml:space="preserve"> Капітальний ремонт житлового будинку №103 по вул. Нижня Горова (систем холодного водопостачання)</t>
  </si>
  <si>
    <t xml:space="preserve"> Капітальний ремонт житлового будинку №143/4 по вул. Нижня Горова (систем холодного водопостачання)</t>
  </si>
  <si>
    <t xml:space="preserve">Капітальний ремонт житлового будинку по вул. Гоголя,350 (систем водовідведення) </t>
  </si>
  <si>
    <t xml:space="preserve">Капітальний ремонт житлового будинку по вул. Гоголя,532/73 (систем водовідведення) </t>
  </si>
  <si>
    <t xml:space="preserve">Капітальний ремонт житлового будинку по вул. Чехова,54 (систем водовідведення) </t>
  </si>
  <si>
    <t xml:space="preserve">Капітальний ремонт житлового будинку по вул.Митницька,45 (систем водовідведення) </t>
  </si>
  <si>
    <t xml:space="preserve">Капітальний ремонт житлового будинку по вул. Пастерівська,11 (систем водовідведення) </t>
  </si>
  <si>
    <t>Капітальний ремонт житлових будинків (системи гарячого водопостачання)  (27 будинків) (з ПКД)</t>
  </si>
  <si>
    <t>Капітальний ремонт житлового будинку  №105 по вул. Нижня Горова (системи гарячого водопостачання)</t>
  </si>
  <si>
    <t>Капітальний ремонт житлових будинків (заміна водопідігрівачів) (21 будинків)</t>
  </si>
  <si>
    <t>Капітальний ремонт житлових будинків (встановлення вхідних дверей (32 дверей у 7 будинках):
вул.Добровольського, 3   3 дверей
вул.Чехова, 209  8 дверей 
бульв.Шевченка 490  1 двері
вул.Гетьмана Сагайдачного, 227  8 дверей
вул.Чехова, 211 8 дверей 
вул.Митницька.45  3 дверей 
вул.Гоголя,358  1 двері</t>
  </si>
  <si>
    <t>Капітальний ремонт житлового будинку (автоматичної системи пожежогасіння, димовидалення та пожежного обладнання) (14 буд.)</t>
  </si>
  <si>
    <t>Капітальний ремонт житлового будинку (ремонт балконів) (226 балконів у 33 буд.)</t>
  </si>
  <si>
    <t>Капітальний ремонт житлового будинку (заміна і ремонт електричних мереж у 48 будинках )</t>
  </si>
  <si>
    <t>Капітальний ремонт будинків  (оздоблення фасадів) (55 буд.)</t>
  </si>
  <si>
    <t>Департамент 
житлово-комунального комплексу , КП Соснівська СУБ</t>
  </si>
  <si>
    <t>Капітальний ремонт житлового будинку по вул. Пастерівська,11 (ремонт пілонів на облицювальних плитах)</t>
  </si>
  <si>
    <t xml:space="preserve">Департамент 
житлово-комунального комплексу,
КП Придніпровська СУБ </t>
  </si>
  <si>
    <t>Капітальний ремонт стінових панелей житлових будинків (відновлення заповнювачів міжпанельних швів) (39 буд.)</t>
  </si>
  <si>
    <t>Капітальний ремонт житлового будинку по вул. Новопричистенська,63</t>
  </si>
  <si>
    <t xml:space="preserve">Департамент 
житлово-комунального комплексу                       КП "Придніпровська СУБ" </t>
  </si>
  <si>
    <t>Капітальний ремонт житлового будинку по вул. Пастеріська, 11</t>
  </si>
  <si>
    <t>Капітальний ремонт житлового будинку по вул.Благовісна,174</t>
  </si>
  <si>
    <t>Капітальний ремонт житлового будинку по вул.Благовісна,173</t>
  </si>
  <si>
    <t xml:space="preserve">Департамент 
житлово-комунального комплексу 
КП Придніпровська СУБ, </t>
  </si>
  <si>
    <t>Капітальний ремонт житлового будинку (утеплення зовнішних стін) по:
 вул.С.Смірнова,6  
вул.С.Смірнова,2
вул.Гагаріна,55
вул.Г.Дніпра,69
вул.Нижня Горова,143/4
вул.Пастерівська,1
вул. Чигиринська,1</t>
  </si>
  <si>
    <t>Капітальний ремонт житлового будинку по вул. Руставі,17 (облаштув. приміщення для колясок)</t>
  </si>
  <si>
    <t>Капітальний ремонт житлового будинку по вул. М.Грушевського, 16 (технічне обстеження та виготовлення ПКД  на посилення несучих конструкцій квартири №1)</t>
  </si>
  <si>
    <t xml:space="preserve">Департамент 
житлово-комунального комплексу,
Соснівська СУБ  </t>
  </si>
  <si>
    <t>Капітальний ремонт житлового будинку по вул. Смілянська,128</t>
  </si>
  <si>
    <t>Капітальний ремонт житлового  будинку по вул. Волкова 75, (внутрішньобудинкові мережі електропостачання)</t>
  </si>
  <si>
    <t>Акт  виконаних робіт</t>
  </si>
  <si>
    <t>Департамент  житлово-комунального комплексу</t>
  </si>
  <si>
    <t>Капітальний ремонт житлового  будинку по вул. Волкова, 95 (внутрішньобудинкові мережі електропостачання)</t>
  </si>
  <si>
    <t>Капітальний ремонт житлового  будинку по вул. Волкова,101 (внутрішньобудинкові мережі електропостачання)</t>
  </si>
  <si>
    <t>Капітальний ремонт житлового  будинку по вул. Різдвяна,4 (внутрішньобудинкові мережі електропостачання)</t>
  </si>
  <si>
    <t>Капітальний ремонт житлового  будинку по вул. Різдвяна,21 (внутрішньобудинкові мережі електропостачання)</t>
  </si>
  <si>
    <t>Капітальний ремонт житлового  будинку 14/1 по вул. Нечуя Левицького (внутрішньобудинкові мережі електропостачання)</t>
  </si>
  <si>
    <t>Капітальний ремонт житлового  будинку по вул. Різдвяна,57 (внутрішньобудинкові мережі електропостачання)</t>
  </si>
  <si>
    <t>Капітальний ремонт житлового  будинку по вул. Різдвяна,57/1 (внутрішньобудинкові мережі електропостачання)</t>
  </si>
  <si>
    <t>Реконструкція  житлового будинку №106/2 по вул.Смілянській (мережі електропостачання 6-го під"їзду)</t>
  </si>
  <si>
    <t>Реконструкція  житлового будинку по вул.Бидгощська,36/147 (мережі електропостачання)</t>
  </si>
  <si>
    <t>Реконструкція житлового будинку по вул. Самійла Кішки,216 (мережі електропостачання) (з ПКД)</t>
  </si>
  <si>
    <t>Реконструкція гуртожитку по вул. Авіаційний,16/1 (мережі електропостачання) (з ПКД)</t>
  </si>
  <si>
    <t>Реконструкція гуртожитку по вул. Шевченка,276 (мережі електропостачання) (з ПКД)</t>
  </si>
  <si>
    <t>Реконструкція житлового будинку по вул. Нечуй-Левицького,8  (мережі електропостачання) (з ПКД)</t>
  </si>
  <si>
    <t>Реконструкція житлового будинку по вул. Нечуй-Левицького,10/1 (мережі електропостачання) (з ПКД)</t>
  </si>
  <si>
    <t xml:space="preserve"> Реконструкція гуртожитку по вул. Нечуй-Левицького,20 (мережі електропостачання) (з ПКД)</t>
  </si>
  <si>
    <t xml:space="preserve"> Реконструкція зовнішних мереж електропостачання до житлового будинку  по вул. Пацаєва,53/12 (безгосподарські мережі)</t>
  </si>
  <si>
    <t xml:space="preserve"> Реконструкція житлового будинку  по вул. Пацаєва,53/1 (мережі електропостачання з встановленням електрокотла) (з ПКД)</t>
  </si>
  <si>
    <t xml:space="preserve">Реконструкція житлового будинку по вул. Гагаріна, 45 з вбудовано-прибудованими торгівельно-офісними приміщеннями зблокованого з житловими будинками по вул. Гагаріна, 45 та вул. Гагаріна, 49 (з ПКД) </t>
  </si>
  <si>
    <t>Акт
 виконаних робіт</t>
  </si>
  <si>
    <t xml:space="preserve">КП "Черкасиінвестбуд"  Департамент архітектури та містобудування Черкаської міської ради </t>
  </si>
  <si>
    <t>ДАМІ</t>
  </si>
  <si>
    <t>Капітальний ремонт житлового будинку 9 по вул. Чорновола (реконструкція внутрішньобудинкових мереж опалення)</t>
  </si>
  <si>
    <t>Реконструкція житлового будинку по вул. В’ячеслава Чорновола № 7 (реконструкція системи газопостачання кв. №2 та кв.27) в м. Черкаси</t>
  </si>
  <si>
    <t>Капітальний ремонт житлових будинків (заміна труб, встановлення ІТП, заміна вікон):
вул. Іллєнка,9
вул. Іллєнка,11
вул. Нижня Горова,103
вул. Нижня Горова,105, 115, 164, 168
вул. Портова,12
вул. Толстого,50, 76, 78
вул.Чехова,10, 9а
вул. Кобзарська,14
вул. Різдвяна,41, 43, 43/1, 57, 57/1, 57/2</t>
  </si>
  <si>
    <t>Капітальний ремонт житлового будинку (заміна склоблоків) (29 буд.)</t>
  </si>
  <si>
    <t>Реконструкція  житлового будинку №122/41 (1,2, 3,4,6 під"їзди) по вул.В. Чорновола (заміна склоблоків у під"їздах)(з ПКД)</t>
  </si>
  <si>
    <t>Кіпітальний ремонт житлового будинку №103 по вул. Нижня Горова (заміна вікон)</t>
  </si>
  <si>
    <t>Кіпітальний ремонт житлового будинку №105 по вул. Нижня Горова (заміна вікон)</t>
  </si>
  <si>
    <t>Кіпітальний ремонт житлового будинку №115 по вул. Нижня Горова (заміна вікон)</t>
  </si>
  <si>
    <t>Кіпітальний ремонт житлового будинку №164 по вул. Нижня Горова (заміна вікон)</t>
  </si>
  <si>
    <t>Кіпітальний ремонт житлового будинку №168 по вул. Нижня Горова (заміна вікон)</t>
  </si>
  <si>
    <t>Кіпітальний ремонт житлового будинку №143/4 по вул. Нижня Горова (заміна вікон)</t>
  </si>
  <si>
    <t>Кіпітальний ремонт житлового будинку №50 по вул. Толстого (заміна вікон)</t>
  </si>
  <si>
    <t>Кіпітальний ремонт житлового будинку №76 по вул. Толстого (заміна вікон)</t>
  </si>
  <si>
    <t>Кіпітальний ремонт житлового будинку №78 по вул. Толстого (заміна вікон)</t>
  </si>
  <si>
    <t>Кіпітальний ремонт житлового будинку №9а по вул. Чехова (заміна вікон)</t>
  </si>
  <si>
    <t>Кіпітальний ремонт житлового будинку №43 по вул. Різдвяна (заміна вікон)</t>
  </si>
  <si>
    <t>Кіпітальний ремонт житлового будинку №57 по вул. Різдвяна (заміна вікон)</t>
  </si>
  <si>
    <t>Кіпітальний ремонт житлового будинку №57/1 по вул. Різдвяна (заміна вікон)</t>
  </si>
  <si>
    <t>Реконструкція житлового будинку по вул. Чорновола, 122/41  (заміна склоблоків)</t>
  </si>
  <si>
    <t>Капітальний ремонт приміщення КСН "Митниця"</t>
  </si>
  <si>
    <t xml:space="preserve">Департамент 
житлово-комунального комплексу,
КП "Придніпровський СУБ" </t>
  </si>
  <si>
    <t>Укріплення будинку по вул. Гагаріна, 45</t>
  </si>
  <si>
    <t>Департамент 
житлово-комунального комплексу</t>
  </si>
  <si>
    <t xml:space="preserve">Департамент 
житлово-комунального комплексу,
Соснівська СУБ </t>
  </si>
  <si>
    <t xml:space="preserve">Капітальний ремонт та облаштування прибудинкових  територій </t>
  </si>
  <si>
    <t>Капітальний ремонт прибудинкових територій житлових будинків (внески в статутний капітал КП "Придніпровська СУБ")</t>
  </si>
  <si>
    <t xml:space="preserve"> Капітальний ремонт прибудинкової території житлового будинку вул. Толстого, 76 (внески в статутний капітал КП "Придніпровська СУБ")</t>
  </si>
  <si>
    <t xml:space="preserve"> Капітальний ремонт прибудинкової території житлового будинку вул. Толстого, 78 (внески в статутний капітал КП "Придніпровська СУБ")</t>
  </si>
  <si>
    <t>Капітальний ремонт прибудинкової території житлового будинку бул. Шевченка, 470  (внески в статутний капітал КП "Придніпровська СУБ")</t>
  </si>
  <si>
    <t>Капітальний ремонт прибудинкової території житлового будинку бул. Шевченка, 472  (внески в статутний капітал КП "Придніпровська СУБ")</t>
  </si>
  <si>
    <t>Капітальний ремонт прибудинкової території житлового будинку бул. Шевченка, 474  (внески в статутний капітал КП "Придніпровська СУБ")</t>
  </si>
  <si>
    <t>Капітальний ремонт прибудинкової території житлового будинку № 45 по вул. Небесної Сотні  (внески в статутний капітал КП "Придніпровська СУБ")</t>
  </si>
  <si>
    <t>Капітальний ремонт прибудинкової території житлового будинку №229 по вул. Гетьмана Сагайдачного  (внески в статутний капітал КП "Придніпровська СУБ")</t>
  </si>
  <si>
    <t>Капітальний ремонт прибудинкової території житлового будинку № 75 по вул. Волкова (внески в статутний капітал КП "Придніпровська СУБ")</t>
  </si>
  <si>
    <t>Капітальний ремонт прибудинкової території житлового будинку № 95 по вул. Волкова (внески в статутний капітал КП "Придніпровська СУБ")</t>
  </si>
  <si>
    <t>Капітальний ремонт прибудинкової території житлового будинку № 101 по вул. Волкова (внески в статутний капітал КП "Придніпровська СУБ")</t>
  </si>
  <si>
    <t xml:space="preserve"> Капітальний ремонт прибудинкової територій житлового будинку №43 по вул. Б. Хмельницького (внески в статутний капітал КП "Придніпровська СУБ")</t>
  </si>
  <si>
    <t xml:space="preserve"> Капітальний ремонт прибудинкової територій житлового будинку №341 по вул. Надпільна (внески в статутний капітал КП "Придніпровська СУБ")</t>
  </si>
  <si>
    <t xml:space="preserve"> Капітальний ремонт прибудинкової територій житлового будинку №214 по вул. Благовісна (внески в статутний капітал КП "Придніпровська СУБ")</t>
  </si>
  <si>
    <t xml:space="preserve"> Капітальний ремонт прибудинкової територій житлового будинку №220 по вул. Благовісна (внески в статутний капітал КП "Придніпровська СУБ")</t>
  </si>
  <si>
    <t>Капітальний ремонт прибудинкової територій житлового будинку №222 по вул. Благовісна (внески в статутний капітал КП "Придніпровська СУБ")</t>
  </si>
  <si>
    <t xml:space="preserve"> Капітальний ремонт прибудинкової територій житлового будинку №8/1 по вул. Нарбутівська (внески в статутний капітал КП "Придніпровська СУБ")</t>
  </si>
  <si>
    <t>Капітальний ремонт прибудинкової території житлового будинку бул.Шевченко 470 (внески в статутний капітал КП "Придніпровська СУБ")</t>
  </si>
  <si>
    <t>Капітальний ремонт прибудинкової територій житлових будинків 7, 9 по вул. Чорновола (внески в статутний капітал КП "Придніпровська СУБ")</t>
  </si>
  <si>
    <t>Капітальний ремонт прибудинкової територій житлового будинку 1 по вул. Г. Майдану (внески в статутний капітал КП "Придніпровська СУБ")</t>
  </si>
  <si>
    <t>Капітальний ремонт прибудинкової територій житлового будинку 325 по бул. Шевченка (внески в статутний капітал КП "Придніпровська СУБ")</t>
  </si>
  <si>
    <t>Капітальний ремонт прибудинкової територій житлового будинку 11 по вул. Пастерівській  (внески в статутний капітал КП "Придніпровська СУБ")</t>
  </si>
  <si>
    <t>Капітальний ремонт прибудинкової територій житлового будинку 89 по вул. Різдвяна (внески в статутний капітал КП "Придніпровська СУБ")</t>
  </si>
  <si>
    <t>Капітальний ремонт прибудинкової територій житлових будинків 106, 108, 110 по вул. Чехова (внески в статутний капітал КП "Придніпровська СУБ")</t>
  </si>
  <si>
    <t>Капітальний ремонт прибудинкової територій житлового будинку 40, 42 по вул. Різдвяна (внески в статутний капітал КП "Придніпровська СУБ")</t>
  </si>
  <si>
    <t>Капітальний ремонт прибудинкової територій житлового будинку 399/1 по бул. Шевченка (внески в статутний капітал КП "Придніпровська СУБ")</t>
  </si>
  <si>
    <t>Капітальний ремонт прибудинкових територій житлових будинків (внески в статутний капітал КП "Соснівська СУБ")</t>
  </si>
  <si>
    <t xml:space="preserve">Департамент 
житлово-комунального комплексу                       КП "Соснівська СУБ" </t>
  </si>
  <si>
    <t>Капітальний ремонт прибудинкової території житлового будинку № 235 по вул. Десантників (внески в статутний капітал КП "Соснівська СУБ")</t>
  </si>
  <si>
    <t>Капітальний ремонт прибудинкової території житлового будинку № 47 по вул. Гагаріна (внески в статутний капітал КП "Ссонівська СУБ")</t>
  </si>
  <si>
    <t>Капітальний ремонт прибудинкової території житлового будинку № 42 по вул. 30-років Перемоги (внески в статутний капітал КП "Соснівська СУБ")</t>
  </si>
  <si>
    <t>Капітальний ремонт прибудинкової території житлового будинку № 90 по бул. Шевченка (внески в статутний капітал КП "Соснівська СУБ")</t>
  </si>
  <si>
    <t>Капітальний ремонт прибудинкової території житлового будинку по вул. Десантників, 1 (внески в статутний капітал КП "Соснівська СУБ")</t>
  </si>
  <si>
    <t>Капітальний ремонт прибудинкової території житлового будинку по вул. Самійла Кішки, 185/2 (внески в статутний капітал КП "Соснівська СУБ")</t>
  </si>
  <si>
    <t>Капітальний ремонт прибудинкової території житлового будинку по вул. Самійла Кішки, 183/1 (внески в статутний капітал КП "Соснівська СУБ")</t>
  </si>
  <si>
    <t>Капітальний ремонт прибудинкової території житлового будинку по вул. Академіка Корольова, 16 (внески в статутний капітал КП "Соснівська СУБ")</t>
  </si>
  <si>
    <t>Капітальний ремонт прибудинкової території житлового будинку по вул. Академіка Корольова, 14 (внески в статутний капітал  КП "Соснівська СУБ")</t>
  </si>
  <si>
    <t>Капітальний ремонт прибудинкової території житлового будинку по вул. Крилова, 63 (внески в статутний капітал  КП "Соснівська СУБ")</t>
  </si>
  <si>
    <t>Капітальний ремонт прибудинкової території житлового будинку по вул. Крилова, 61 (внески в статутний капітал КП "Соснівська СУБ")</t>
  </si>
  <si>
    <t>Капітальний ремонт прибудинкової території житлового будинку по вул. Хрещатик, 130 (внески в статутний капітал КП "Соснівська СУБ")</t>
  </si>
  <si>
    <t>Капітальний ремонт прибудинкової території житлового будинку по вул. Хрещатик, 55 (внески в статутний капітал КП "КП "Соснівська СУБ")</t>
  </si>
  <si>
    <t>Капітальний ремонт прибудинкової території житлового будинку по вул. Вернигори, 29 (внески в статутний капітал  КП "Соснівська СУБ")</t>
  </si>
  <si>
    <t>Капітальний ремонт прибудинкової території житлового будинку по вул. Генерала Момота, 5 (внески в статутний капітал  КП "Соснівська СУБ")</t>
  </si>
  <si>
    <t>Капітальний ремонт прибудинкової території житлового будинку по вул. Генерала Момота, 7 (внески в статутний капітал КП "КП "Соснівська СУБ")</t>
  </si>
  <si>
    <t>Капітальний ремонт прибудинкової території житлового будинку по вул. Генерала Момота, 9 (внески в статутний капітал КП  "Соснівська СУБ")</t>
  </si>
  <si>
    <t>Капітальний ремонт прибудинкової території житлового будинку по вул. Генерала Момота, 11 (внески в статутний капітал  КП "Соснівська СУБ")</t>
  </si>
  <si>
    <t>Капітальний ремонт прибудинкової територій житлового будинку 91 по вул. М. Грушевського (внески в статутний капітал КП "Соснівська СУБ")</t>
  </si>
  <si>
    <t>Капітальний ремонт прибудинкової територій житлового будинку 93 по вул. М. Грушевського (внески в статутний капітал КП "Соснівська СУБ")</t>
  </si>
  <si>
    <t>Капітальний ремонт прибудинкової територій житлового будинку 93/1 по вул. М. Грушевського (внески в статутний капітал КП "Соснівська СУБ")</t>
  </si>
  <si>
    <t>Капітальний ремонт прибудинкової територій житлового будинку 97 по вул. М. Грушевського (внески в статутний капітал КП "Соснівська СУБ")</t>
  </si>
  <si>
    <t>Капітальний ремонт прибудинкової територій житлового будинку 285 по вул. Надпільна (внески в статутний капітал КП "Соснівська СУБ")</t>
  </si>
  <si>
    <t>Капітальний ремонт прибудинкової територій житлового будинку 227 по вул. Благовісна (внески в статутний капітал КП "Соснівська СУБ")</t>
  </si>
  <si>
    <t>Капітальний ремонт прибудинкової територій житлового будинку 29/4 по вул. М. Залізняка (внески в статутний капітал КП "Соснівська СУБ")</t>
  </si>
  <si>
    <t>Капітальний ремонт прибудинкової територій житлового будинку 95-97 по вул. Смілянська (внески в статутний капітал КП "Соснівська СУБ")</t>
  </si>
  <si>
    <t>Капітальний ремонт прибудинкової територій житлового будинку 12 по вул. 30-річчя Перемоги (внески в статутний капітал КП "Соснівська СУБ")</t>
  </si>
  <si>
    <t>Капітальний ремонт прибудинкової територій житлового будинку 63 по вул. Чайковського (внески в статутний капітал КП "Соснівська СУБ")</t>
  </si>
  <si>
    <t>Капітальний ремонт прибудинкової територій житлового будинку 152 по вул. Грушевського (внески в статутний капітал КП "Соснівська СУБ")</t>
  </si>
  <si>
    <t>Капітальний ремонт прибудинкової територій житлового будинку 95 по вул. Крилова (внески в статутний капітал КП "Соснівська СУБ")</t>
  </si>
  <si>
    <t>Капітальний ремонт прибудинкової територій житлового будинку 28 по просп. Хіміків (внески в статутний капітал КП "Соснівська СУБ")</t>
  </si>
  <si>
    <t>Капітальний ремонт прибудинкової територій житлового будинку 115/1 по вул. Смілянській (внески в статутний капітал КП "Соснівська СУБ")</t>
  </si>
  <si>
    <t>Капітальний ремонт прибудинкової територій житлового будинку 8 по вул. Пилипенка (внески в статутний капітал КП "Соснівська СУБ")</t>
  </si>
  <si>
    <t>Капітальний ремонт прибудинкової територій житлового будинку 51 по вул. Сумгаїтська (внески в статутний капітал КП "Соснівська СУБ")</t>
  </si>
  <si>
    <t>Придбання та встановлення елементів для дитячих спортивних майданчиків на прибудинкових територіях біля будинків за адресами:
 вул. Чигиринська, 4;
вуд. Добровольського,3;
бульв.Шевченка,474;
вул.Пацаєва,53/1</t>
  </si>
  <si>
    <t>Департамент 
житлово-комунального комплексу, КП Придніпровська СУБ</t>
  </si>
  <si>
    <t>Встановлення спортивного футбольно-баскетбольного  майданчика в дворі будинку за адресою бульвар Шевченка,399/1 (з ПКД)</t>
  </si>
  <si>
    <t xml:space="preserve"> Встановлення футбольно-баскетбольного облаштування по вул. Кобзарська, 1</t>
  </si>
  <si>
    <t xml:space="preserve">Департамент 
житлово-комунального комплексу, Придніпровська СУБ </t>
  </si>
  <si>
    <t>Улаштування дитячих майданчиків у дворах жилових будинків за адресами:</t>
  </si>
  <si>
    <t>вул. Невського,27</t>
  </si>
  <si>
    <t>вул. М.Залізняка,96/1</t>
  </si>
  <si>
    <t>Улаштування дитячих майданчика по вул. Сумгаїтській між будинками №21-19 (зПКД)</t>
  </si>
  <si>
    <t xml:space="preserve"> Встановленння нового обладнання на дитячих майданчиків за адресами:</t>
  </si>
  <si>
    <t>вул. Яцика,8/1</t>
  </si>
  <si>
    <t>вул. Яцика,8/2</t>
  </si>
  <si>
    <t>вул. Ярославська,24</t>
  </si>
  <si>
    <t>вул. А.Лупиноса,37</t>
  </si>
  <si>
    <t>вул. В.Чорновола,122/41</t>
  </si>
  <si>
    <t xml:space="preserve">Придбання обладнання для дитячого майданчика житлових будинків №180, 180/1 по вул. Благовісній (внески в статутний капітал КП "Придніпровська СУБ") </t>
  </si>
  <si>
    <t>Реконструкція дитячого майданчика із встановленням спортивного обладнання по вул. Нижня Горова,4-5 (Програма "Громадський бюджет міста Черкаси на 2015-2019 роки" реалізація проектів-переможців)</t>
  </si>
  <si>
    <t>Будівництво  спортивного та дитячого майданчику на земляній ділянці кадастровий № яя347869 (Програма "Громадський бюджет міста Черкаси на 2015-2019 роки" реалізація проектів-переможців)</t>
  </si>
  <si>
    <t>Встановлення дитячого майданчика по вул. Новопречистенська, 63-65 (З ПКД), внески в статутний капітал КП "ПридніпровськаСУБ")</t>
  </si>
  <si>
    <t>Будівництво дитячого майданчика біля будинку по вул. Громова,96/1</t>
  </si>
  <si>
    <t>Будівництво дитячого майданчика біля будинку по вул. Небесна Сотня, 45</t>
  </si>
  <si>
    <t>Реконструкція дитячого майданчика біля будинку по вул. Лупиноса, 37</t>
  </si>
  <si>
    <t>Реконструкція дитячого майданчика біля будинку по вул. Яцика, 8/1, 8/2</t>
  </si>
  <si>
    <t>вул.Благовісна, 330</t>
  </si>
  <si>
    <t>вул.Благовісна, 333</t>
  </si>
  <si>
    <t>вул.Благовісна, 310</t>
  </si>
  <si>
    <t>вул.Надпільна,431</t>
  </si>
  <si>
    <t>вул. Новопречистенська, 63, 65</t>
  </si>
  <si>
    <t>вул. Сергія Амброса,147</t>
  </si>
  <si>
    <t>Капітальний ремонт дитячого майданчика біля житлового будинку по вул. Смілянська, 80 (внески в статутний капітал КП "Соснівська СУБ")</t>
  </si>
  <si>
    <t>Придбання елементів для дитячих спортивних майданчиківна прибудинкових територіях бідя будинків за адресами; вул. Припортова, 44,46, вул. С. Смірнова, 7 (внески в статутний капітал КП "Соснівська СУБ") (Програма "Громадський бюджет міста Черкаси на 2015-2019 роки" реалізація проектів-переможців)</t>
  </si>
  <si>
    <t xml:space="preserve">Департамент 
житлово-комунального комплексу,
КП "Соснівська СУБ" </t>
  </si>
  <si>
    <t>Придбання елементів для дитячих спортивних майданчиківна прибудинкових територіях бідя будинків за адресами; вул. Чорновола, 7, бул. Шевченка, 325 (внески в статутний капітал КП "Придніпровський СУБ") (Програма "Громадський бюджет міста Черкаси на 2015-2019 роки" реалізація проектів-переможців)</t>
  </si>
  <si>
    <t xml:space="preserve">
Поліпшення якості послуг з вивезення
та утилізації ТПВ </t>
  </si>
  <si>
    <t>Реконструкція полігону ТПВ в районі с. Руська Поляна (обвалування) (з ПКД)</t>
  </si>
  <si>
    <t>Департамент
 житлово-комунального комплексу,
КП "Черкаська служба чистоти"</t>
  </si>
  <si>
    <t>Ущільнення побутових відходів на полігоні ТПВ</t>
  </si>
  <si>
    <t>Акт 
виконаних робіт</t>
  </si>
  <si>
    <t>Реконструкція південно-західної частини полігону твердих побутових відходів в районі с.Руська Поляна</t>
  </si>
  <si>
    <t>Будівництво полігону твердих побутових відходів в районі с.Руська Поляна (з ПКД)</t>
  </si>
  <si>
    <t xml:space="preserve">Департамент
 архітектури та містобудування </t>
  </si>
  <si>
    <t>Будівництво контейнерних майданчиків для ТПВ (з ПКД) (внески в статутний капітал КП "Черкаська служба чистоти")</t>
  </si>
  <si>
    <t>Будівництво контейнерних майданчиків для ТПВ по вул. Чехова, 9а (З ПКД, внески в статутний капітал КП "Черкаська служба чистоти")</t>
  </si>
  <si>
    <t>Будівництво контейнерних майданчиків для збору ТПВ по вул. Чайковського, 63 (з ПКД) (внески в статутний капітал КП "Черкаська служба чистоти")</t>
  </si>
  <si>
    <t>Будівництво контейнерних майданчиків для збору ТПВ по вул. Гоголя, 290 (з ПКД) (внески в статутний капітал КП "Черкаська служба чистоти")</t>
  </si>
  <si>
    <t>Будівництво контейнерних майданчиків для збору ТПВ по вул.Небесної Сотні, 41-45 (з ПКД) (внески в статутний капітал КП "Черкаська служба чистоти")</t>
  </si>
  <si>
    <t>Будівництво контейнерних майданчиків для збору ТПВ по вул.Громова, 96/1 (з ПКД) (внески в статутний капітал КП "Черкаська служба чистоти")</t>
  </si>
  <si>
    <t>Будівництво контейнерних майданчиків для збору ТПВ по вул.Яцика, 8/2 (з ПКД) (внески в статутний капітал КП "Черкаська служба чистоти")</t>
  </si>
  <si>
    <t>Будівництво контейнерних майданчиків для збору ТПВ по вул. Лупиноса, 35/1-37 (З ПКД), внески в статутний капітал КП "Черкаська служба чистоти")</t>
  </si>
  <si>
    <t>Поліпшення матеріально-технічної бази комунальних  підрприємств</t>
  </si>
  <si>
    <t>Придбання обладнання та техніки для комунальних підприємств</t>
  </si>
  <si>
    <t>Придбання крана автомобільного (внески в статутний капітал КП "Черкаситеплокомуненерго")</t>
  </si>
  <si>
    <t xml:space="preserve">Накладна </t>
  </si>
  <si>
    <t xml:space="preserve">Департамент 
житлово-комунального комплексу, 
КП "Черкаситеплокомуненерго"
</t>
  </si>
  <si>
    <t>Придбання екскаватора - навантажувача (внески в статутний капітал КП "Черкаситеплокомуненерго")</t>
  </si>
  <si>
    <t>Придбання  трактора колісного (внески в статутний капітал КП "Черкаситеплокомуненерго")</t>
  </si>
  <si>
    <t>Придбання навантажувача (внески в статутний капітал КП "Черкаситеплокомуненерго")</t>
  </si>
  <si>
    <t>Придбання автомобіля бортового (внески в статутний капітал КП "Черкаситеплокомуненерго")</t>
  </si>
  <si>
    <t>Придбання дробилки (внески в статутний капітал КП "Черкаситеплокомуненерго")</t>
  </si>
  <si>
    <t>Придбання машин аварійних - 2 од. (внески в статутний капітал КП "Черкаситеплокомуненерго")</t>
  </si>
  <si>
    <t>Придбання автобуса (внески в статутний капітал КП "Черкаситеплокомуненерго")</t>
  </si>
  <si>
    <t>Придбання підйомника ліктьового (внески в статутний капітал КП "Черкасиводоканал)</t>
  </si>
  <si>
    <t>Придбання автомобільного крану (20тн) (внески в статутний капітал КП "Черкасиводоканал)</t>
  </si>
  <si>
    <t xml:space="preserve"> Придбання міні трактора з переднім відвалом (внески в статутний капітал КП "Черкасиводоканал)</t>
  </si>
  <si>
    <t>Придбання дизельного автомобіля мулососного (з отвалом) -2шт (внески в статутний капітал КП "Черкасиводоканал)</t>
  </si>
  <si>
    <t>Придбання екскаваторів- навантажувачів -2шт (внески в статутний капітал КП "Черкасиводоканал)</t>
  </si>
  <si>
    <t>Придбання екскаватора- навантажувача з функцією гідромолота  (внески в статутний капітал КП "Черкасиводоканал)</t>
  </si>
  <si>
    <t>Придбання автомобілів-самоскидів вантажопідйомністю 7т і 10т — 2 шт. (внески в статутний капітал КП "Черкасиводоканал)</t>
  </si>
  <si>
    <t>Придбання автомобіля вантажного вантажопідйомністю до 2,5т — 1 шт. (внески в статутний капітал КП "Черкасиводоканал)</t>
  </si>
  <si>
    <t>Придбання автобусу міського призначення (внески в статутний капітал КП "Черкасиводоканал)</t>
  </si>
  <si>
    <t>Придбання автоцистерни (внески в статутний капітал КП "Черкасиводоканал)</t>
  </si>
  <si>
    <t>Придбання автобусу (внески в статутний капітал КП "Черкасиводоканал)</t>
  </si>
  <si>
    <t>Придбання насосів-дозаторів коагулянту для ДВС (внески в статутний капітал КП "Черкасиводоканал)</t>
  </si>
  <si>
    <t>Придбання лабораторного обладнання для виконання задач по контролю якості питної води у зв'язку з введенням ДсаНПіНу 2.2.4-171-1 (внески в статутний капітал КП "Черкасиводоканал)</t>
  </si>
  <si>
    <t xml:space="preserve"> - електротермічний графітовий  атомізатор </t>
  </si>
  <si>
    <t xml:space="preserve"> - приставка генерації летючих гідритів</t>
  </si>
  <si>
    <t xml:space="preserve"> - уловлювач атомів STAT</t>
  </si>
  <si>
    <t>Придбання трактора з навісним обладнанням для прибирання прибудинкових територій - 2 од.(внески в статутний капітал КП "Придніпровський СУБ")</t>
  </si>
  <si>
    <t xml:space="preserve">Видаткова
 накладна </t>
  </si>
  <si>
    <t>Придбання легкового автомобіля (внески до статутного капіталу КП Придніпровська СУБ)</t>
  </si>
  <si>
    <t>Придбання ванажного автомобіля (внески до статутного капіталу КП Придніпровська СУБ)</t>
  </si>
  <si>
    <t>Придбання легкового автомобіля (внески в статутний капітал КП "Придніпровська СУБ")</t>
  </si>
  <si>
    <t>Придбання вантажного  автомобіля (внески в статутний капітал КП "Придніпровська СУБ")</t>
  </si>
  <si>
    <t>Придбання самоскида (внески в статутний капітал КП "Придніпровська СУБ")</t>
  </si>
  <si>
    <t>Придбання екскаватора з зворотнім ковшем (2 од.)</t>
  </si>
  <si>
    <t>Придбання трактора з навісним обладнанням (для прибирання прибудинкових територій мі-нів  "Соснівський" та "Митниця" ) -3 од.(внески в статутний капітал КП "Соснівський СУБ")</t>
  </si>
  <si>
    <t>Видаткова
 накладна</t>
  </si>
  <si>
    <t>Придбання контейнера пластикового для збору ТПВ для домовласників приватного сектору.
(Об’єм контейнера - 0,24 м.куб. )</t>
  </si>
  <si>
    <t>Придбання контейнерів пластикових для збору ТПВ (300шт.Об’єм контейнера 1,1 м.куб.)</t>
  </si>
  <si>
    <t>Придбання пластикового контейнера для роздільного збирання побутових відходів (150шт.Об’єм контейнера 1,1 м.куб.)</t>
  </si>
  <si>
    <t xml:space="preserve">Придбання чіпів для встановлення на контейнера пластикові об’ємом 0,24 м.куб., що видані домовласникам приватного сектору (13000шт.) </t>
  </si>
  <si>
    <t xml:space="preserve">Придбання спецтехніки (внески в статутний капітал КП "Черкаська служба чистоти") </t>
  </si>
  <si>
    <t xml:space="preserve">Придбання сміттєвозу для вивезення 
ТПВ. Марка MAN TGS 26.320, 
MERCEDES-BENZ 2532 6x2 Faun. (1 од.техніки)
</t>
  </si>
  <si>
    <t>Придбання бульдозеру для розрівнювання та ущільнення твердих побутових відходів.(2шт., марка бульдозеру Б 10 М.)
 (внески в статутний капітал КП "Черкаська служба чистоти")</t>
  </si>
  <si>
    <t>Департамент 
житлово-комунального комплексу, 
КП "Черкаська служба чистоти"</t>
  </si>
  <si>
    <t>Придбання ломовоза  з маніпулятором</t>
  </si>
  <si>
    <t>Придбання спеціального автомобіля (б/у) для вивезення вторинної сировини.</t>
  </si>
  <si>
    <t>Придбання автомобіля (для перевезення безпритульних собак)</t>
  </si>
  <si>
    <t>Придбання навантажувача</t>
  </si>
  <si>
    <t>Придбання рушниць для відлову тварин</t>
  </si>
  <si>
    <t>Придбання та встановлення вагів, засобів фіксації та контролю для організації пункту контролю на полігоні в районі с. Руська Поляна</t>
  </si>
  <si>
    <t>Акт 
прийому-передачі</t>
  </si>
  <si>
    <t>Департамент 
житлово-комунального комплексу,
КП "Черкаська служба чистоти"</t>
  </si>
  <si>
    <t>Придбання Ямобура з крановим обладнанням  для монтажу опор для проведення робіт з ремонту  мереж зовнішнього освітлення міста (внески в статутний капітал КП "Міськсвітло")</t>
  </si>
  <si>
    <t>Акти виконаних робіт</t>
  </si>
  <si>
    <t xml:space="preserve">Департамент житлово-комунального комплексу, КП "Міськсвітло"          </t>
  </si>
  <si>
    <t>Придбання автопідйомника телескопічного для  проведення робіт з ремонту  мереж зовнішнього освітлення міста (як внески в статутний капітал КП "Міськсвітло")</t>
  </si>
  <si>
    <t xml:space="preserve">  Придбання автопідйомника телескопічного для  проведення робіт з ремонту  мереж зовнішнього освітлення міста (як внески в статутний капітал КП "Міськсвітло")</t>
  </si>
  <si>
    <t>Придбання головного комп'ютера (внески в статутний капітал КП "Міськсвітло")</t>
  </si>
  <si>
    <t>Придбання комп'ютера в комплекті з принтером (внески в статутний капітал КП "Міськсвітло")</t>
  </si>
  <si>
    <t>Придбання подрібнювача деревини (для кладовища) (внески до статутного капіталу  КП "Комбінат комунальних підприємств")</t>
  </si>
  <si>
    <t>Департамент
 житлово-комунального комплексу, 
КП "Комбінат комунальних підприємств"</t>
  </si>
  <si>
    <t>Придбання  автомобіля  КО-413(для вивезення сміття з кладовищ міста) (внески до статутного капіталу  КП "Комбінат комунальних підприємств")</t>
  </si>
  <si>
    <t>Придбання автомобіля «Газель» для перевезення померлих на судмедекспертизу  (внески до статутного капіталу  КП "Комбінат комунальних підприємств")</t>
  </si>
  <si>
    <t>Придбання  самосвала марки ГАЗ- САЗ -35071 для  вивезення гілля та листя з кладовищ міста (внески до статутного капіталу  КП "Комбінат комунальних підприємств")</t>
  </si>
  <si>
    <t xml:space="preserve">Придбання машини дорожньої комбінованої (внески в статутний капітал КП "ЧЕЛУАШ") </t>
  </si>
  <si>
    <t>Накладна</t>
  </si>
  <si>
    <t>Департамент 
житлово-комунального комплексу, КП "ЧЕЛУАШ"</t>
  </si>
  <si>
    <t xml:space="preserve">Придбання дорожної фрези (внески в статутний капітал КП "ЧЕЛУАШ") </t>
  </si>
  <si>
    <t xml:space="preserve">Придбання асфальтоукладальника  (внески в статутний капітал КП "ЧЕЛУАШ") </t>
  </si>
  <si>
    <t xml:space="preserve">Придбання спецтехніки для ремонту та утримання доріг  (внески в статутний капітал КП "ЧЕЛУАШ") </t>
  </si>
  <si>
    <t xml:space="preserve">Придбання тракторів з навісним обладнанням (відвал, щіта комунальна)  2 од. техніки  (внески в статутний капітал КП "ЧЕЛУАШ") </t>
  </si>
  <si>
    <t xml:space="preserve">Придбання автомобіля типу "Газель" (внески в статутний капітал КП "ЧЕЛУАШ") </t>
  </si>
  <si>
    <t xml:space="preserve">Придбання маніпулятора  (внески в статутний капітал КП "ЧЕЛУАШ") </t>
  </si>
  <si>
    <t xml:space="preserve">Придбання легкового автомобіля (внески в статутний капітал КП "ЧЕЛУАШ") </t>
  </si>
  <si>
    <t>Придбання кузовів транспортних засобів (обладнання піскорозкидача) - 5 одиниць (внески в статутний капітал КП "ЧЕЛУАШ")</t>
  </si>
  <si>
    <t xml:space="preserve">Придбання тракторів з навісним обладнанням (відвал, щітка комунальна) 6 од. (внески в статутний капітал КП "ЧЕЛУАШ") </t>
  </si>
  <si>
    <t xml:space="preserve">Придбання причіпної підмітальної установки (внески в статутний капітал КП "ЧЕЛУАШ") </t>
  </si>
  <si>
    <t>Придбання нового рухомого складу міського електротранспорту</t>
  </si>
  <si>
    <t xml:space="preserve"> Департамент 
житлово-комунального комплексу,
КП "Черкасиелектротранс"</t>
  </si>
  <si>
    <t>Придбання вітчизняних та іноземних тролейбусів після капітального ремонту (8од.)</t>
  </si>
  <si>
    <t>КП "Черкасиелектротранс",
департамент житлово-комунального комплексу</t>
  </si>
  <si>
    <t xml:space="preserve">Придбання комп"ютерної техніки для диспетчерської (внески в статутний капітал КП "Черкасиелектротранс") </t>
  </si>
  <si>
    <t>КП "Черкасиелектротранс", 
департамент житлово-комунального комплексу</t>
  </si>
  <si>
    <t xml:space="preserve">Придбання технічного обладнання для  обслуговування  тролейбусів (внески в статутний капітал КП "Черкасиелектротранс") :             </t>
  </si>
  <si>
    <t>Накладні</t>
  </si>
  <si>
    <t>- комплект обладнання для експлуатації коліс з безкамерними шинами</t>
  </si>
  <si>
    <t>- прес монтажно-зпресовочний</t>
  </si>
  <si>
    <t>- домкрати "Беккера" 4 шт. для підйому тролейбусів на рівній площадці для ТО, ремонту тягових двигунів низькопольних тролейбусів</t>
  </si>
  <si>
    <t>- плоскошліфувальний верстат</t>
  </si>
  <si>
    <t>- діагностичне обладнання (програмне забезпечення "Чергос", WABKO, стенди випробувань задніх і передніх мостів, обладнання регулювання розвалу коліс та інше</t>
  </si>
  <si>
    <t>- хонінгувальний верстат</t>
  </si>
  <si>
    <t>Придбання обладнання по освітленню атракціону "Сюрприз" в парку "Перемоги"</t>
  </si>
  <si>
    <t>Департамент
 житлово-комунального комплексу, 
КП "Дирекція парків"</t>
  </si>
  <si>
    <t>Придбання та встановлення пам"ятного знаку в парку "ім. 50-річчя Радянської влади" (як внески до статутного капіталу КП "Дирекція парків")</t>
  </si>
  <si>
    <t>Придбання та встановлення будиночку для обслуговуючого персоналу в парку "Соснівський" (як внески до статутного капіталу КП "Дирекція парків")</t>
  </si>
  <si>
    <t>Придбання легкового автомобіля</t>
  </si>
  <si>
    <t>Придбання автоцистерни (для поливу) (як внески до статутного капіталу КП "Дирекція парків")</t>
  </si>
  <si>
    <t>Придбання подрібнювача відходів деревини для трактора (як внески до статутного капіталу КП "Дирекція парків")</t>
  </si>
  <si>
    <t>Придбання шнеко-роторного очисника снігу для трактора (як внески до статутного капіталу КП "Дирекція парків")</t>
  </si>
  <si>
    <t>Придбання Чоперів (атракціон) 6 шт.(як внески до статутного капіталу КП "Дирекція парків")</t>
  </si>
  <si>
    <t>Придбання апаратури для показу кіно під відкритим небом(як внески до статутного капіталу КП "Дирекція парків")</t>
  </si>
  <si>
    <t>Придбання оргтехніки (5 ноутбуків) (як внески до статутного капіталу КП "Дирекція парків")</t>
  </si>
  <si>
    <t xml:space="preserve">Придання лавочок (80 шт.) </t>
  </si>
  <si>
    <t>Придбання новорічних прикрас (як внески до статутного капіталу КП "Дирекція парків")</t>
  </si>
  <si>
    <t>Придбання шезлонгів для пляжів міста  (внески до статутного капіталу КП "Дирекція парків")</t>
  </si>
  <si>
    <t>Придбання машини для прибирання пляжів</t>
  </si>
  <si>
    <t>Придбання техніки для озвучення місць відпочинку в парках та скверах (як внески до статутного капіталу КП "Дирекція парків")</t>
  </si>
  <si>
    <t>Придбання та встановлення лавочок та урн на території приміщення майнового комплексу за адресою: м. Черкаси, вул. Благовісна, 170</t>
  </si>
  <si>
    <t>Департамент організацінйого забезпечення</t>
  </si>
  <si>
    <t>ДОЗ</t>
  </si>
  <si>
    <t xml:space="preserve">Придбання торгівельних павільйонів (внески в статутний капітал КП"Черкаські ринки") 
</t>
  </si>
  <si>
    <t>Видаткові накладні</t>
  </si>
  <si>
    <t>КП"Черкаські ринки"              Департамент економіки та розвитку</t>
  </si>
  <si>
    <t>ДЕР</t>
  </si>
  <si>
    <t xml:space="preserve">Придбання торгівельних прилавків (внески в статутний капітал КП"Черкаські ринки") 
</t>
  </si>
  <si>
    <t xml:space="preserve">Придбання торгівельних будиночків (внески в статутний капітал КП"Черкаські ринки") 
</t>
  </si>
  <si>
    <t xml:space="preserve">Придбання кованих прилавків для торгівлі квітами (внески в статутний капітал КП"Черкаські ринки") 
</t>
  </si>
  <si>
    <t xml:space="preserve">Придбання металевої огорожі для проведення ярмарок (внески в статутний капітал КП"Черкаські ринки") 
</t>
  </si>
  <si>
    <t xml:space="preserve">Придбання біо-туалетів (внески в статутний капітал КП"Черкаські ринки") 
</t>
  </si>
  <si>
    <t xml:space="preserve">Комфортне та безпечене місто </t>
  </si>
  <si>
    <t xml:space="preserve">Забезпечення системи відеоспостереження </t>
  </si>
  <si>
    <t>Придбання камер та відеореєстраторів для системи відеоспостереження з монтажем</t>
  </si>
  <si>
    <t xml:space="preserve">Створення матеріального резерву для ліквідації наслідків надзвичайних ситуацій </t>
  </si>
  <si>
    <t xml:space="preserve"> Надання субвенції з місцевого бюджету  2-му державному пожежно-рятувальному загону УДСНС України у Черкаській області для придбання  пожежного автомобіля (автоцистерна)</t>
  </si>
  <si>
    <t>Звіт 
про виконання</t>
  </si>
  <si>
    <t>Департамент 
житлово- комунального комплексу</t>
  </si>
  <si>
    <t>Забезпечення якісного освітлення вулиць та прибудинкових територій житлових будинків</t>
  </si>
  <si>
    <t>КП "Черкасиінвестбуд"
  Департамент архітектури та містобудування</t>
  </si>
  <si>
    <t xml:space="preserve">Будівництво мереж зовнішнього освітлення </t>
  </si>
  <si>
    <t>Департамент
 житлово-комунального комплексу,
 КП "Міськсвітло"</t>
  </si>
  <si>
    <t>Будівництво мережі зовнішнього освітлення прибудинкових територій житлового будинку № 9а по вул. Чехова</t>
  </si>
  <si>
    <t>Будівництво мережі зовнішнього освітлення прибудинкових територій житлового будинку № 43 по вул. Різдв'яній</t>
  </si>
  <si>
    <t>Будівництво мережі зовнішнього освітлення прибудинкових територій житлового будинку № 103 по вул. Нижня Горова до вантажного порту</t>
  </si>
  <si>
    <t>Будівництво мережі зовнішнього освітлення прибудинкових територій житлового будинку № 57, 57/1, 57/2 по вул. Різдв'яній</t>
  </si>
  <si>
    <t>Будівництво мережі зовнішнього освітлення прибудинкових територій житлового будинку № 31/1 по вул. Короленка</t>
  </si>
  <si>
    <t xml:space="preserve">Департамент житлово-комунального комплексу     </t>
  </si>
  <si>
    <t>Будівництво мережі зовнішнього освітлення прибудинкових територій житлового будинку № 34/1 по вул. Гвардійська</t>
  </si>
  <si>
    <t>Будівництво мережі зовнішнього освітлення прибудинкових територій житлового будинку № 15/1 по пров. Авіаційний</t>
  </si>
  <si>
    <t>Будівництво мережі зовнішнього освітлення від будинку №  № 40 по вул. Бидгощській до будинку № 116/2 по вул. В. Чорновола</t>
  </si>
  <si>
    <t>Будівництво мережі зовнішнього освітлення від будинку № 37 до буд. № 39/1 по вул. Лупиноса</t>
  </si>
  <si>
    <t>Будівництво мережі зовнішнього освітлення прибудинкових територій житлового будинку № 94,96 по вул. Смілянська</t>
  </si>
  <si>
    <t>Будівництво мережі зовнішнього освітлення прибудинкових територій житлового будинку № 94/3,94/4 по вул. Смілянська</t>
  </si>
  <si>
    <t>Будівництво мережі зовнішнього освітлення прибудинкових територій житлового будинку № 90/1 по вул. Смілянська</t>
  </si>
  <si>
    <t>Будівництво мережі зовнішнього освітлення прибудинкових територій житлового будинку № 100/1 по вул. Смілянська</t>
  </si>
  <si>
    <t>Будівництво мережі зовнішнього освітлення прибудинкових територій житлового будинку № 106 по вул. Смілянська</t>
  </si>
  <si>
    <t>Будівництво мережі зовнішнього освітлення прибудинкових територій житлового будинку № 263/1 по вул. Пастерівська</t>
  </si>
  <si>
    <t>Будівництво мережі зовнішнього освітлення прибудинкових територій житлового будинку № 218 по вул. Самійла Кішки</t>
  </si>
  <si>
    <t>Будівництво мережі зовнішнього освітлення прибудинкових територій житлового будинку № 220 по вул. Самійла Кішки</t>
  </si>
  <si>
    <t>Будівництво мережі зовнішнього освітлення прибудинкових територій житлового будинку № 51 по пров. Хіміків</t>
  </si>
  <si>
    <t>Будівництво мережі зовнішнього освітлення прибудинкових територій житлового будинку № 8а, 8/1, 10/1, 12/1, 14по вул. Одеській</t>
  </si>
  <si>
    <t>Будівництво мережі зовнішнього освітлення прибудинкових територій житлового будинку № 61,63 по вул. Крилова, № 88 по вул. Шевченка</t>
  </si>
  <si>
    <t>Будівництво мережі зовнішнього освітлення прибудинкових територій житлового будинку № 51 по вул. Пушкіна</t>
  </si>
  <si>
    <t>Будівництво мережі зовнішнього освітлення прибудинкових територій житлового будинку по вул. Карбишева (від вул. 2-го Українського фронту до вул. Канівська)</t>
  </si>
  <si>
    <t>Будівництво мережі зовнішнього освітлення прибудинкових територій житлового будинку по вул. Нова</t>
  </si>
  <si>
    <t>Будівництво мережі зовнішнього освітлення прибудинкових територій житлового будинку по вул. Сонячна</t>
  </si>
  <si>
    <t>Будівництво мережі зовнішнього освітлення прибудинкових територій житлового будинку № 95, 101 по вул. Волкова</t>
  </si>
  <si>
    <t>Будівництво мережі зовнішнього освітлення мікрорайону "Поляна" (вул. Яблунева, Буркацької, Куліка, Лисенка, Городецького, Єфремова, Вишнева)</t>
  </si>
  <si>
    <t>Будівництво мережі зовнішнього освітлення на прибудинковій території житлових будинків № 472, 474 по вул. Шевченка</t>
  </si>
  <si>
    <t>Реконструкція мережі зовнішнього освітлення  (внески в статутний капітал КП "Міськсвітло")</t>
  </si>
  <si>
    <t>Департамент 
житлово-комунального комплексу,
 КП "Міськсвітло"</t>
  </si>
  <si>
    <t>Реконструкція мережі зовнішнього освітлення вул. Десантників (від вул. Вернигори до вул. Хоменка) (внески в статутний капітал КП "Міськсвітло")</t>
  </si>
  <si>
    <t>Реконструкція мережі зовнішнього освітлення пров. Яковліва (внески в статутний капітал КП "Міськсвітло")</t>
  </si>
  <si>
    <t>Реконструкція мережі зовнішнього освітлення прибудинкової території житлових будинків № 15 по вул. Добровольського (внески в статутний капітал КП "Міськсвітло")</t>
  </si>
  <si>
    <t xml:space="preserve">Реконструкція існуючих мереж зовнішнього освітлення меморіального комплексу "Пагорб Слави" </t>
  </si>
  <si>
    <t>Департамент 
житлово-комунального комплексу,
 КП "Комбінат Комунальних"</t>
  </si>
  <si>
    <t>Реконструкція мережі зовнішнього освітлення прибудинкової території житлових будинків по вул. Пилипенка, 8, 10, 12 (внески в статутний капітал КП "Міськсвітло")</t>
  </si>
  <si>
    <t>Реконструкція мережі зовнішнього освітлення вул. Василини (від вул. Г. Чорнобиля до вул. М. Грушевського) (внески в статутний капітал КП "Міськсвітло")</t>
  </si>
  <si>
    <t>Реконструкція мережі зовнішнього освітлення вул. Івана Гонти (від вул. Крилова до вул. М. Грушевського) (внески в статутний капітал КП "Міськсвітло")</t>
  </si>
  <si>
    <t>Реконструкція мережі зовнішнього освітлення вул. Раїси Кириченко (від вул. Можайського до вул. Красіна) (внески в статутний капітал КП "Міськсвітло")</t>
  </si>
  <si>
    <t>Реконструкція мережі зовнішнього освітлення вул. Володимира Ложешнікова (внески в статутний капітал КП "Міськсвітло")</t>
  </si>
  <si>
    <t>Реконструкція мережі зовнішнього освітлення провулку Артема (внески в статутний капітал КП "Міськсвітло")</t>
  </si>
  <si>
    <t>Реконструкція мережі зовнішнього освітлення провулку Миколи Ханенка (внески в статутний капітал КП "Міськсвітло")</t>
  </si>
  <si>
    <t>Капітальний ремонт мережі зовнішнього освітлення прибудинкової території житлових будинків по вул. Нарбутівська, 163 та вул. Ю. Іллєнка, 130 (внески в статутний капітал КП "Міськсвітло")</t>
  </si>
  <si>
    <t>Реконструкція мережі зовнішнього освітлення прибудинкової території по вул. Чехова, 209, 211 (внески в статутний капітал КП "Міськсвітло")</t>
  </si>
  <si>
    <t>Реконструкція мережі зовнішнього освітлення прибудинкової території по вул. Амброса, 43 (внески в статутний капітал КП "Міськсвітло")</t>
  </si>
  <si>
    <t>Реконструкція мережі зовнішнього освітлення вул. Митницька (від вул. Надпільна до вул. Благовісна) (внески в статутний капітал КП "Міськсвітло")</t>
  </si>
  <si>
    <t>Реконструкція мережі зовнішнього освітлення вул. Надпільна (від вул. Пастерівська до вул. Б. Хмельницького) (внески в статутний капітал КП "Міськсвітло")</t>
  </si>
  <si>
    <t>Капітальний ремонт мережі зовнішнього освітлення прибудинкової території житлових будинків по вул. 30-річчя Перемоги, 10, 12 (внески в статутний капітал КП "Міськсвітло")</t>
  </si>
  <si>
    <t>Реконструкція мережі зовнішнього освітлення від будинку № 14/2 до будинку № 16 по вул. Хоменка (внески в статутний капітал КП "Міськсвітло")</t>
  </si>
  <si>
    <t>Будівництво мережі зовнішнього освітлення прибудинкової території житлових будинків 145, 147 по вул. Амброса та 5, 9 по вул. Кобзарська</t>
  </si>
  <si>
    <t>Будівництво мережі зовнішнього освітлення прибудинкової території житлового будинку № 241 по вул. Надпільна</t>
  </si>
  <si>
    <t>Будівництво мережі зовнішнього освітлення прибудинкової території житлового будинку № 227 по вул. Благовісна</t>
  </si>
  <si>
    <t>Будівництво мережі зовнішнього освітлення прибудинкової території житлових будинків:
по вул. Максима Залізняка, 34/1/2/3/4/5/6
по вул. Кооперативна, 3, 5
по вул. Красовського, 6</t>
  </si>
  <si>
    <t>Будівництво мережі зовнішнього освітлення прибудинкової території житлових будинків № 16, 18, 20 по вул. Ложешнікова</t>
  </si>
  <si>
    <t>Будівництво мережі зовнішнього освітлення прибудинкової території житлових будинків № 7 по вул. Залізняка та № 4 по вул. Привокзальна</t>
  </si>
  <si>
    <t>Будівництво мережі зовнішнього освітлення прибудинкової території житлового будинку № 16/1 по вул. Стасова</t>
  </si>
  <si>
    <t>Будівництво мережі зовнішнього освітлення прибудинкової території житлового будинку № 106 по вул. Пастерівській</t>
  </si>
  <si>
    <t>Будівництво мережі зовнішнього освітлення прибудинкової території житлових будинків № 37-39 по вул. Сумгаїтській</t>
  </si>
  <si>
    <t>Будівництво мережі зовнішнього освітлення прибудинкової території житлових будинків № 52-54 по просп. Хіміків</t>
  </si>
  <si>
    <t>Будівництво мережі зовнішнього освітлення прибудинкової території житлових будинків № 7, 9 по вул. Чорновола</t>
  </si>
  <si>
    <t>Будівництво мережі зовнішнього освітлення прибудинкової території житлового будинку № 325 по бул. Шевченка</t>
  </si>
  <si>
    <t>Будівництво мережі зовнішнього освітлення прибудинкової території житлового будинку № 32 по вул. Хоменка</t>
  </si>
  <si>
    <t>Будівництво мережі зовнішнього освітлення прибудинкової території від вул. Хоменка до житлового будинку 30 по вул. Хоменка</t>
  </si>
  <si>
    <t>Будівництво мережі зовнішнього освітлення по вул. Гоголя від вул. Пастерівська до вул. Гуржіївська</t>
  </si>
  <si>
    <t>Будівництво мережі зовнішнього освітлення внутрішньоквартального проїзду від вул. Смілянська до житлового будинку 126/2 по вул. Смілянська</t>
  </si>
  <si>
    <t>Будівництво мережі зовнішнього освітлення внутрішньоквартального проїзду від вул. 30-річчя Перемоги до житлового будинку 12/1 по вул. 30-річчя Перемоги</t>
  </si>
  <si>
    <t xml:space="preserve">Будівництво мереж зовнішнього освітлення по вул. Гоголя від перехрестя вул. Пастерівської до перехрестя вул. Гуржіївської та прибудинкової території вул. Гоголя, 360 </t>
  </si>
  <si>
    <t>Будівництво мережі зовнішнього  освітлення вул. Яблунева, Г. Буркацької, Івана Кулика, Миколи Лисенка, Городецького, Єфремова, Вишнева</t>
  </si>
  <si>
    <t>Будівництво мережі зовнішнього освітлення прибудинкової території житлового будинку № 34/2 по вул. Максима Залізняка та № 6 по вул. Євгена Кухарця</t>
  </si>
  <si>
    <t>Будівництво  мережі зовнішнього освітлення прибудинкових територій житлових будинків № 17, 19  по вул.Волкова</t>
  </si>
  <si>
    <t xml:space="preserve"> Будівництво  мережі зовнішнього освітлення   по вул.Одеська (між будинками № 8/1, 8/а, 12/1)</t>
  </si>
  <si>
    <t xml:space="preserve"> Будівництво  мережі зовнішнього освітлення   по вул.Одеська (між будинками №104/1, 14)</t>
  </si>
  <si>
    <t xml:space="preserve"> Будівництво мережі зовнішнього освітлення між житловими будинками № № 17, 19, 19/1, 21, 23 по вул. Сумгаїтській </t>
  </si>
  <si>
    <t>Будівництво мережі зовнішнього освітлення прибудинкових територій житлових будинків №№ 277, 279, 281, 283 по вул. Нарбутівська  з використанням енергоефективних технологій</t>
  </si>
  <si>
    <t>Будівництво мережі зовнішнього освітлення пішохідної алеї від вул. Невського до ДНЗ № 18</t>
  </si>
  <si>
    <t>Будівництво мережі зовнішнього освітлення міжквартального проїзду (від вул. Одеська до буд. № 6 по вул. Лесі Українки)</t>
  </si>
  <si>
    <t>Будівництво мереж зовнішнього освітлення прибудинкових територій житлових будинків №№ 5, 7, 7/1 по вул. Пацаєва з використанням енергоефективних технологій</t>
  </si>
  <si>
    <t xml:space="preserve">Будівництво мереж зовнішнього освітлення прибудинкових територій житлових будинків №№ 21,25,27,31,33,41,43,47 по вул. Нижня Горова  </t>
  </si>
  <si>
    <t xml:space="preserve"> Будівництво мереж зовнішнього освітлення прибудинкових територій житлових будинків №9/1, 17/а по вул. Чехова </t>
  </si>
  <si>
    <t xml:space="preserve"> Будівництво мереж зовнішнього освітлення  прибудинкових територій житлового  будинку №313  по вул. Гоголя (або Митницька, 17)  </t>
  </si>
  <si>
    <t xml:space="preserve">Будівництво мереж зовнішнього освітлення  прибудинкових територій житлового  будинку № 315  по вул. Гоголя </t>
  </si>
  <si>
    <t xml:space="preserve"> Будівництво мереж зовнішнього освітлення прибудинкових територій житлових будинків № 458, 460, 474, 494/1 по вул.Гоголя</t>
  </si>
  <si>
    <t xml:space="preserve">Будівництво існуючих мереж зовнішнього освітлення прибудинкових територій житлових будинків № 38,40,42 по вул.Припортова  </t>
  </si>
  <si>
    <t>Будівництво мереж зовнішнього освітлення прибудинкових територій житлового будинку № 37 по вул. Юрія Іллєнка</t>
  </si>
  <si>
    <t>Будівництво мереж зовнішнього освітлення прибудинкових територій житлового будинку № 48 по вул. Юрія Іллєнка</t>
  </si>
  <si>
    <t>Будівництво існуючих мереж зовнішнього освітлення прибудинкових територій житлових будинків№ 6,4 по вул.Привокзальна</t>
  </si>
  <si>
    <t>Будівництво існуючих мереж зовнішнього освітлення прибудинкових територій житлових будинків№ 7 по вул.Максима Залізняка</t>
  </si>
  <si>
    <t xml:space="preserve"> Будівництво мереж зовнішнього освітлення прибудинкової території житлового будинку № 330  по вул.Надпільна</t>
  </si>
  <si>
    <t xml:space="preserve">Будівництво мереж зовнішнього освітлення  прибудинкових територій житлового  будинку №55  по вул. Митницька </t>
  </si>
  <si>
    <t xml:space="preserve"> Будівництво мереж зовнішнього освітлення прибудинкової території житлового будинку №20 по вул.Нарбутівська </t>
  </si>
  <si>
    <t xml:space="preserve">Будівництво мереж зовнішнього освітлення прибудинкових територій житлових будинків № 69, 71 по вул. Різдвяна </t>
  </si>
  <si>
    <t xml:space="preserve"> Будівництво мереж зовнішнього освітлення прибудинкових територій житлового будинку № 35  по вул.Новопречистенська</t>
  </si>
  <si>
    <t xml:space="preserve"> Будівництво мережі зовнішнього освітленняна пішоходного спуску по вул. Крилова до вул. Гагаріна </t>
  </si>
  <si>
    <t xml:space="preserve"> Будівництво мережі зовнішнього освітленняна прибудинкової території житлових будинків  № 583, 585 по вул.Гоголя</t>
  </si>
  <si>
    <t xml:space="preserve"> Будівництво мережі зовнішнього освітленняна прибудинкової території житлових будинків № 9, 11  по вул.Добровольського </t>
  </si>
  <si>
    <t xml:space="preserve"> Будівництво мережі зовнішнього освітленняна прибудинкової території житлового будинку № 48 по вул.Добровольського </t>
  </si>
  <si>
    <t xml:space="preserve"> Будівництво мережі зовнішнього освітленняна прибудинкової території житлового будинку  № 442 по вул.Благовісна</t>
  </si>
  <si>
    <t xml:space="preserve"> Будівництво мережі зовнішнього освітленняна прибудинкової території житлового будинку № 2/1 по  вул.Симиренківській </t>
  </si>
  <si>
    <t xml:space="preserve"> Будівництво мережі зовнішнього освітленняна прибудинкової території житлових будинків № 31, 33, 37 по вул.Симиренківській </t>
  </si>
  <si>
    <t xml:space="preserve"> Будівництво мережі зовнішнього освітленняна прибудинкової території житлового будинку № 24 по вул.Подолінського</t>
  </si>
  <si>
    <t xml:space="preserve"> Будівництво мережі зовнішнього освітленняна прибудинкової території житлового будинку № 16 по вул.Вернигори</t>
  </si>
  <si>
    <t xml:space="preserve"> Будівництво мережі зовнішнього освітленняна прибудинкової території житлових будинків № 12, 12/1, 12/2 по вул.Юрія Іллєнка</t>
  </si>
  <si>
    <t xml:space="preserve"> Будівництво мережі зовнішнього освітленняна прибудинкової території житлового будинку № 206 по вул.Гоголя</t>
  </si>
  <si>
    <t xml:space="preserve"> Будівництво мережі зовнішнього освітленняна прибудинкової території житлового будинку № 171 по вул.Благовісна та пішохідна алея</t>
  </si>
  <si>
    <t xml:space="preserve"> Будівництво мережі зовнішнього освітленняна прибудинкової території житлових будинків № 156/1, 156/2, 156/3, 158, 158/1, 158/2, 160/1, 160/2, 160/3, 160/4 по вул.Нарбутівська</t>
  </si>
  <si>
    <t xml:space="preserve"> Будівництво мережі зовнішнього освітленняна прибудинкової території житлових будинків № 5, 7,  9, 11, 13  по вул.Олени Теліги</t>
  </si>
  <si>
    <t xml:space="preserve">Будівництво мережі зовнішнього освітлення прибудинкової території житлового будинку № 4 по вул.Різдвяній  </t>
  </si>
  <si>
    <t xml:space="preserve">Будівництво мережі зовнішнього освітлення прибудинкової території житлового будинку № 21 по вул.Різдвяній  </t>
  </si>
  <si>
    <t xml:space="preserve"> Будівництво мережі зовнішнього освітлення прибудинкової території житлових будинків № 209, 211 по вул.Чехова</t>
  </si>
  <si>
    <t>Будівництво мереж освітлення прибудинкової території житлового будинку № 43 по вул. Богдана Хмельницького</t>
  </si>
  <si>
    <t xml:space="preserve">Будівництво мереж зовнішнього освітлення прибудинкової території  житлового будинку №147 по вул. Сергія Амброса  </t>
  </si>
  <si>
    <t>Будівництво  мережі зовнішнього освітлення прибудинкової території житлового будинку № 3 по вул. Вернигори</t>
  </si>
  <si>
    <t>Будівництво  мережі зовнішнього освітлення прибудинкової території житлового будинку №52,54 по вул. Володимира Ложешнікова</t>
  </si>
  <si>
    <t>Будівництво  мережі зовнішнього освітлення прибудинкової території житлового будинку №360 по вул. Гоголя</t>
  </si>
  <si>
    <t xml:space="preserve"> Будівництво мережі зовнішнього освітлення міжквартального проїзду від житлового будинку № 21 по вул. Гагаріна до житлового будинку № 81 по вул. Г. Дніпра</t>
  </si>
  <si>
    <t xml:space="preserve"> Будівництво мережі зовнішнього освітлення  прибудинкової території увжитлових будинків № 214, 220 по вул.Благовісна</t>
  </si>
  <si>
    <t xml:space="preserve">Будівництво мережі зовнішнього освітлення  прибудинкової території житлових будинків № 343-361 по вул. Надпільна </t>
  </si>
  <si>
    <t xml:space="preserve"> Будівництво мережі зовнішнього освітлення  прибудинкової території житлового будинку № 331/16 по  вул.Надпільна </t>
  </si>
  <si>
    <t>Будівництво мереж зовнішнього освітлення прибудинкової території житлового будинку № 13,15 по  вул. Героїв Дніпра</t>
  </si>
  <si>
    <t>Будівництво мереж зовнішнього освітлення прибудинкової території по:
вул. Героїв Дніпра, 5,29,31,45,49; 
вул. С.Смірнова, 1, 3, 5;
вул. Гагаріна,45;
вул. Жужоми,2, 6</t>
  </si>
  <si>
    <t xml:space="preserve">Будівництво мережі зовнішнього освітленняна прибудинкової території житлових будинків № 223,225  по вул.Гетьмана Сагайдачного </t>
  </si>
  <si>
    <t xml:space="preserve">Будівництво мережі зовнішнього освітленняна прибудинкової території житлових будинків № 227,231  по вул.Гетьмана Сагайдачного </t>
  </si>
  <si>
    <t>Будівництво мережі зовнішнього освітленняна прибудинкової території житлових будинків № 233,235  по вул.Гетьмана Сагайдачного</t>
  </si>
  <si>
    <t xml:space="preserve">Будівництво мережі зовнішнього освітленняна прибудинкової території житлових будинків № 243  по вул.Гетьмана Сагайдачного </t>
  </si>
  <si>
    <t xml:space="preserve">Будівництво мережі зовнішнього освітленняна пішохідної алеї від вул. 30років Перемоги до Фермерського ринку  </t>
  </si>
  <si>
    <t xml:space="preserve">Будівництво мережі зовнішнього освітлення проїзду від житлового будинку № 15 по  вул. 30років Перемоги до пожежної частини № 5  </t>
  </si>
  <si>
    <t xml:space="preserve">Будівництво мережі зовнішнього освітлення прибудинкової території житлових будинків №15, 17 по вул. 30 років Перемоги </t>
  </si>
  <si>
    <t>Будівництво мережі зовнішнього освітлення прибудинкової території житлових будинків №1,3,5 по  вул. Сержанта Смірнова</t>
  </si>
  <si>
    <t>Будівництво мережі зовнішнього освітлення прибудинкової території житлових будинків №6 по  вул. Сержанта Жужоми</t>
  </si>
  <si>
    <t>Будівництво мережі зовнішнього освітлення прибудинкової території житлових будинків №41,43,43/1 по  вул. Різдв'яна</t>
  </si>
  <si>
    <t>Будівництво мережі зовнішнього освітлення прибудинкової території житлових будинків №367,367/1 по  бул. Шевченка</t>
  </si>
  <si>
    <t>Будівництво мережі зовнішнього освітлення пішохідної доріжки по вул. Митницькій від (бул.Шевченка до вул.Надпільної)</t>
  </si>
  <si>
    <t>Будівництво мережі зовнішнього освітлення пішохідної доріжки по вул. Надпільній від ( вул.Митницької до вул. Пастерівської)</t>
  </si>
  <si>
    <t>Будівництво мережі зовнішнього освітлення у дворі будинків
 №417, №419  по бул. Т.Шевченка, 
№79 по вул. Кобзарська, 
№20 по вул. Добровольського</t>
  </si>
  <si>
    <t xml:space="preserve"> Капітальний ремонт мереж зовнішнього освітлення (встановлення додаткового освітлення пішохідних переходів) в м. Черкаси (внески в статутний капітал КП "Міськсвітло")</t>
  </si>
  <si>
    <t xml:space="preserve">Капітальний ремонт мереж зовнішнього освітлення біля будинків по :
 вул. Героїв Дніпра,5, 29, 31 ;
вул. С.Смірнова,1, 3, 5;
вул. Жужоми,6, </t>
  </si>
  <si>
    <t xml:space="preserve"> Реконструкція мережі зовнішнього освітлення по вул. Кобзарській (внески в статутний капітал КП "Міськсвітло")</t>
  </si>
  <si>
    <t>Реконструкція мереж зовнішнього освітлення по вул. Генерала Момота, вул. Смаглія, вул. Можайського, вул. Лісова (внески в статутний капітал КП "Міськсвітло")</t>
  </si>
  <si>
    <t>Реконструкція мережі зовнішнього освітлення по вул. Юрія Іллєнка, 62, 76, 78 (внески в статутний капітал КП "Міськсвітло")</t>
  </si>
  <si>
    <t xml:space="preserve"> Реконструкція мереж зовнішнього освітлення прибудинкової території  житлоого будинку № 15 по вул.Героїв Дніпра (внески в статутний капітал КП "Міськсвітло")</t>
  </si>
  <si>
    <t xml:space="preserve"> Реконструкція вуличного освітлення по вул. Одеській між будинками 8-2, 8/1, 12/1, 10/1, 14 (внески в статуний капітал  КП "Міськсвітло")</t>
  </si>
  <si>
    <t xml:space="preserve"> Реконструкція мережі зовнішнього освітлення   вул.Одеська (від вул. Михайла Грушевського до Лісової розв'язки)  із застосуванням енергозберігаючих технологій), (внески в статуний капітал  КП "Міськсвітло")  </t>
  </si>
  <si>
    <t xml:space="preserve"> Реконструкція мережі зовнішнього освітлення  пров. Архітектурному (внески в  статутний капітал КП "Міськсвітло")</t>
  </si>
  <si>
    <t>Реконструкція мереж зовнішнього освітлення прибудинкової території житлових будинків №45, 47 по вул. Гагаріна  вм. Черкаси  (внески в статуний капітал  КП "Міськсвітло")</t>
  </si>
  <si>
    <t xml:space="preserve"> Реконструкція мережі зовнішнього освітлення прибудинкової території житлового будинкув № 55 по вул.Гагаріна    (внески в статутний капітал КП "Міськсвітло")</t>
  </si>
  <si>
    <t xml:space="preserve"> Реконструкція  мереж зовнішнього освітлення вул.Грибоєдова(від вул.Самійла Кішки до вул.Вячеслава Чорновола) (внески в статутний капітал КП "Міськсвітло")</t>
  </si>
  <si>
    <t xml:space="preserve"> Реконструкція  мереж зовнішнього освітлення вул.Гоголя(від вул.Пастерівської до вул.Гуржіївської) (внески в статутний капітал КП "Міськсвітло")</t>
  </si>
  <si>
    <t xml:space="preserve">Реконструкція мережі зовнішнього освітлення прибудинкової території житлового будинку № 462 по вул.Гоголя, (внески в статуний капітал  КП "Міськсвітло")  </t>
  </si>
  <si>
    <t xml:space="preserve"> Реконструкція  мереж зовнішнього освітлення    вул. Гуржіївської (від вул.Верхня Горова до вул. Молоткова) (внески в статутний капітал КП "Міськсвітло")</t>
  </si>
  <si>
    <t>Реконструкція мережі зовнішнього освітлення прибудинкової території житловх будинків  
№ 14, 16, 18, 20, 22  по вул. Г. Сталінграда: (внески в статутний капітал КП "Міськсвітло")</t>
  </si>
  <si>
    <t xml:space="preserve"> Реконструкція мережі зовнішнього освітлення  провул. Михайла Грушевського (від вул. Михайла Грушевського до житлового будинку №139 по вул. Пушкіна ) (внески в статутний капітал КП "Міськсвітло")</t>
  </si>
  <si>
    <t>Реконструкція  мереж зовнішнього освітлення вул. 14 Грудня (внески в статутний капітал КП "Міськсвітло")</t>
  </si>
  <si>
    <t>Реконструкція  мереж зовнішнього освітлення прибудинкової території житлових будинків № 15 по вул. Добровольського (внески в статутний капітал КП "Міськсвітло")</t>
  </si>
  <si>
    <t xml:space="preserve"> Реконструкція мережі зовнішнього освітлення  вул.Дахнівська із застосуванням енергозберігаючих технологій (внески в статуний капітал  КП "Міськсвітло")</t>
  </si>
  <si>
    <t xml:space="preserve"> Реконструкція мережі зовнішнього освітлення  пров. Житлокоопівський (внески в статутний капітал КП "Міськсвітло")</t>
  </si>
  <si>
    <t xml:space="preserve"> Реконструкція мережі зовнішнього освітлення вул. Максима Залізняка  (від вул. 14 Грудня до будинку № 169 ) (внески в статутний капітал КП "Міськсвітло")</t>
  </si>
  <si>
    <t xml:space="preserve"> Реконструкція мережі зовнішнього освітлення  вул. Максима Залізняка (від вул. Коцюбинського до вул. Чіковані непарна сторона )(пішохідна зона) (внески в статутний капітал КП “Міськсвітло”)</t>
  </si>
  <si>
    <t xml:space="preserve"> Реконструкція мережі зовнішнього освітлення вул. Максима Залізняка (від вул. Свято-Макаріївська до вул. Гетьмана Сагайдачного ) (внески в статутний капітал КП "Міськсвітло")</t>
  </si>
  <si>
    <t>Реконструкція мережі зовнішнього освітлення  узвозу Замковий (із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</si>
  <si>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 вул. Будіндустрії (внески в статутний капітал КП "Міськсвітло")</t>
  </si>
  <si>
    <t>Реконструкція мережі зовнішнього освітлення вул. Благовісна (від вул. В'ячеслава Чорновола до вул. Добровольського 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</si>
  <si>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 прибудинкової території житлового будинку №  222 по вул.Благовісна (внески в статуний капітал  КП "Міськсвітло")  </t>
  </si>
  <si>
    <t>Реконструкція мережі зовнішнього освітлення  вул. Байди Вишневецького  (із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</si>
  <si>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 вул. Бидгощська (внески в статутний капітал КП “Міськсвітло”)</t>
  </si>
  <si>
    <t xml:space="preserve"> Реконструкція мережі зовнішнього освітлення пров. Водопарковий (від вул. Б.Хмельниць до вул. Садова  (внески в статутний капітал КП "Міськсвітло")</t>
  </si>
  <si>
    <t xml:space="preserve"> Реконструкція мережі зовнішнього освітлення прибудинкової території житлових будинків № 71, 75 по вул. Волкова  (внески в статутний капітал КП "Міськсвітло")</t>
  </si>
  <si>
    <t xml:space="preserve"> Реконструкція мережі зовнішнього освітлення вул.Вернигори  (із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</si>
  <si>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 пров. Миколи Калашника (від вул. Гуржіївської до вул. В'ячеслава Чорновола), (внески в статуний капітал  КП "Міськсвітло") </t>
  </si>
  <si>
    <t>Реконструкція мережі зовнішнього освітлення  вул. Академіка Корольова (від вул.Сумгаїтської до житловогог будинку №32) (внески в статутний капітал КП “Міськсвітло”)</t>
  </si>
  <si>
    <t xml:space="preserve"> Реконструкція мережі зовнішнього освітлення  пров. Корнійчука (від вул. Пастерівська до вул. Б.Хмельницького), (внески в статуний капітал  КП "Міськсвітло")  </t>
  </si>
  <si>
    <t>Реконструкція мережі зовнішнього освітлення прибудинкових територій житлових будинків № 3,5,7,9 по вул.Козацька (внески в статутний капітал КП "Міськсвітло")</t>
  </si>
  <si>
    <t>Реконструкція мережі зовнішнього освітлення  вул. Кривоноса (від вул. Крилова до вул. Гагаріна), (внески в статутний капітал КП "Міськсвітло")</t>
  </si>
  <si>
    <t>Реконструкція мережі зовнішнього освітлення вул. Каніівська (від вул. Прасловянської до вул. Дахнівська Січ 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</si>
  <si>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  вул. Лазарєва (із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</si>
  <si>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 вул. Лісова Просіка (від Лісової розв'язки до вул. Можайського 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</si>
  <si>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  вул. Менделєєва (із застосуванням енергозберігаючих технологій) (внески в статутний капітал КП "Міськсвітло")</t>
  </si>
  <si>
    <t>Реконструкція  мережі  зовнішнього  освітлення  Набережної річкового вокзалу  (внески в статутний капітал КП "Міськсвітло")</t>
  </si>
  <si>
    <t xml:space="preserve">Реконструкція мережі зовнішнього освітлення   вул.Надпільна (від вул.Чорновола до вул.Пацаєва) із застосуванням енергозберігаючих технологій)  (внески в статуний капітал  КП "Міськсвітло")  </t>
  </si>
  <si>
    <t>Реконструкція  мережі зовнішнього освітлення прибудинкової території житлового будинку № 423 по вул. Надпільна (нески в статутний капітал КП "Міськсвітло")</t>
  </si>
  <si>
    <t xml:space="preserve"> Реконструкція кабельної мережі зовнішнього освітлення по вул Надпільна (від вул.Чорновола до вул. Можайського) (внески в статутний капітал КП "Міськсвітло")</t>
  </si>
  <si>
    <t xml:space="preserve"> Реконструкція  мереж зовнішнього освітлення    вул. Нарбутівської (від вул.Богдана Хмельницького до вул. Вячеслава Чорновола) (внески в статутний капітал КП "Міськсвітло")</t>
  </si>
  <si>
    <t xml:space="preserve"> Реконструкція мережі зовнішнього освітлення вул.Нарбутівська (від вул. Чехова до вул. Різдвяної) (внески в статутний капітал КП "Міськсвітло")</t>
  </si>
  <si>
    <t xml:space="preserve"> Реконструкція мережі зовнішнього освітлення прибудинкової території житлового будинку № 163 по вул.Нарбутівська (внески в статутний капітал КП "Міськсвітло")</t>
  </si>
  <si>
    <t xml:space="preserve"> Реконструкція мережі зовнішнього освітлення прибудинкової території житлового будинку № 8/1 по вул.Нарбутівська (внески в статуний капітал  КП "Міськсвітло")</t>
  </si>
  <si>
    <t xml:space="preserve"> Реконструкція мережі зовнішнього освітлення прибудинкової територіії житлових будинків № 2,4 по вул. Нижня Горова (внески в статутний капітал КП "Міськсвітло")</t>
  </si>
  <si>
    <t>Реконструкція мереж зовнішнього освітлення прибудинкових територій житлових будинків № 55,57 по вул. Нижня Горова  (нески в статутний капітал КП "Міськсвітло")</t>
  </si>
  <si>
    <t>Реконструкція мережі зовнішнього освітлення прибудинкової території житлових будинків № 62, 64  по вул.Нижня Горова, (внески в статуний капітал  КП "Міськсвітло")</t>
  </si>
  <si>
    <t>Реконструкція мережі зовнішнього освітлення  вул. Онопрієнка (із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</si>
  <si>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освітленняпо вул. Подолінського  (внески в статутний капітал КП "Міськсвітло")</t>
  </si>
  <si>
    <t>Реконструкція мережі зовнішнього освітлення вул. Пастерівська ( із застосуванням енергозберігаючих технологій) (внески в статутний капітал КП "Міськсвітло")</t>
  </si>
  <si>
    <t>Реконструкція  мережі зовнішнього освітленняна прибудинкової території житлових будинків № 16, 18, 20, 22, 24 по вул.Пацаєва (внески в статутний капітал КП "Міськсвітло")</t>
  </si>
  <si>
    <t xml:space="preserve"> Реконструкція мережі зовнішнього освітлення вул. Полтавська (внески в статутний капітал КП "Міськсвітло")</t>
  </si>
  <si>
    <t>Реконструкція мережі зовнішнього освітлення привокзальної площі (внески в статутний капітал КП "Міськсвітло")</t>
  </si>
  <si>
    <t>Реконструкція мережі зовнішнього освітлення прибудинкової території житлових будинків № 14, 16, 18 по вул.Припортова  (внески в статутний капітал КП "Міськсвітло")</t>
  </si>
  <si>
    <t xml:space="preserve"> Реконструкція мережі зовнішнього освітлення прибудинкової території житлових будинків № 20,22 по вул.Припортова  (внески в статутний капітал КП "Міськсвітло")</t>
  </si>
  <si>
    <t>Реконструкція мережі зовнішнього освітлення прибудинкової території житлового будинку № 44, 46 по вул.Припортова  (внески в статутний капітал КП "Міськсвітло")</t>
  </si>
  <si>
    <t>Реконструкція мережі зовнішнього освітлення прибудинкової території житлових будинків № 4, 6, 8 по вул.Припортова  (внески в статутний капітал КП "Міськсвітло")</t>
  </si>
  <si>
    <t>Реконструкція мережі зовнішнього освітлення  пров. Поліграфічний (від вул. Небесної Сотні до вул. Смілянської),   (внески в статутний капітал КП "Міськсвітло")</t>
  </si>
  <si>
    <t xml:space="preserve"> Реконструкція мережі зовнішнього освітлення прибудинкової території житлового будинку № 28, 30, 32, 34 по  вул. 30 років Перемоги (внески в статутний капітал КП "Міськсвітло")</t>
  </si>
  <si>
    <t xml:space="preserve">Реконструкція мережі зовнішнього освітлення  вул. 30 річчя Перемоги ( від вул. Смілянська до вул. Руставі) із застосуванням енергозберігаючих технологій ), (внески в статуний капітал  КП "Міськсвітло")  </t>
  </si>
  <si>
    <t xml:space="preserve"> Реконструкція мережі зовнішнього освітлення прибудинкової території житлового будинку № 115 по вул.Різдвяній  (внески в статутний капітал КП "Міськсвітло")</t>
  </si>
  <si>
    <t xml:space="preserve"> Реконструкція мережі зовнішнього освітлення прибудинкової території житлових будинків №13, 15 по вул. Руставі (внески в статутний капітал КП "Міськсвітло")</t>
  </si>
  <si>
    <t>Реконструкція мережі зовнішнього освітлення  вул. Руставі  (із застосуванням енергозберігаючих технологій) (внески в статутний капітал КП "Міськсвітло")</t>
  </si>
  <si>
    <t>Реконструкція мережі зовнішнього освітлення  вул. Святотроїцька  (із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</si>
  <si>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вул.Симоненка  (внески в статутний капітал КП "Міськсвітло")</t>
  </si>
  <si>
    <t>Реконструкція мережі зовнішнього освітленняна пров. Слобідський (внески в статутний капітал КП "Міськсвітло")</t>
  </si>
  <si>
    <t xml:space="preserve"> Реконструкція мережі зовнішнього освітленняна прибудинкової території житлових будинків № 25, 27, 29 по вул.Симиренківській  (внески в статутний капітал КП "Міськсвітло")</t>
  </si>
  <si>
    <t xml:space="preserve"> Реконструкція мережі зовнішнього освітлення  вул. Гетьмана Сагайдачного ( від  вул. Максима Залізняка до вул.Євгена Кухарця )(внески в статутний капітал КП "Міськсвітло")</t>
  </si>
  <si>
    <t>Реконструкція мережі зовнішнього освітленняна прибудинкової території житлового будинку № 229  по вул.Гетьмана Сагайдачного (внески в статутний капітал КП "Міськсвітло")</t>
  </si>
  <si>
    <t>Реконструкція мережі зовнішнього освітленняна прибудинкової території житлових будинків № 237, 239,  по вул.Гетьмана Сагайдачного (внески в статутний капітал КП "Міськсвітло")</t>
  </si>
  <si>
    <t>Реконструкція мережі зовнішнього освітленняна прибудинкової території житлових будинків № 241, 245, 247, 253, по вул.Гетьмана Сагайдачного (внески в статутний капітал КП "Міськсвітло")</t>
  </si>
  <si>
    <r>
      <t>Реконструкція мережі зовнішнього освітленняна прибудинкової території житлових будинків № 249, 251 по вул.Гетьмана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Сагайдачного (внески в статутний капітал КП "Міськсвітло")</t>
    </r>
  </si>
  <si>
    <t>Реконструкція мережі зовнішнього освітленняна прибудинкової території житлових будинків № 257, 255 по вул.Гетьмана Сагайдачного (внески в статутний капітал КП "Міськсвітло")</t>
  </si>
  <si>
    <t>Реконструкція мережі зовнішнього освітлення  вул. Гетьмана Сагайдачного (від вул. Вячеслава Чорновола до вул. Пацаєва), (внески в статуний капітал  КП "Міськсвітло")</t>
  </si>
  <si>
    <t xml:space="preserve"> Реконструкція мережі зовнішнього освітлення вул.Слави  (внески в статутний капітал КП "Міськсвітло")</t>
  </si>
  <si>
    <t>Реконструкція мережі зовнішнього освітлення прибудинкової території житлового будинку № 1 по вул. Смілянська (внески в статутний капітал КП “Міськсвітло”)</t>
  </si>
  <si>
    <t>Реконструкція мережі зовнішнього освітлення  вул. Смілянська (від вул. 30 річчя Перемоги до вул Володимира Ложешнікова із застосуванням енергозберігаючих технологій), (внески в статутний капітал КП "Міськсвітло")</t>
  </si>
  <si>
    <t>Реконструкція мережі зовнішнього освітлення прибудинкових територій житлового будинку № 2 по вул.Смілянська  (внески в статутний капітал КП "Міськсвітло")</t>
  </si>
  <si>
    <t xml:space="preserve"> Реконструкція мережі зовнішнього освітлення  пров. Смілянський (внески в статуний капітал  КП "Міськсвітло")  </t>
  </si>
  <si>
    <t>Реконструкція мережі зовнішнього освітлення пров. Судовий (внески в статутний капітал КП “Міськсвітло”)</t>
  </si>
  <si>
    <r>
      <t>Реконструкція мережі зовнішнього освітлення  вул.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Симиренківська (від пр. Хіміків до вул. вул. Гетьмана Сагайдачного) (внески в статутний капітал КП "Міськсвітло")</t>
    </r>
  </si>
  <si>
    <t xml:space="preserve">Реконструкція мережі зовнішнього освітлення  пров. Садовий (від вул. вул. Гетьмана Сагайдачного до вул. Садова), (внески в статуний капітал  КП "Міськсвітло") </t>
  </si>
  <si>
    <t xml:space="preserve">Реконструкція мережі зовнішнього освітлення   вул.Сумгаїтська ( від 30 років Перемоги до вул. Одеська із застосуванням енергозберігаючих технологій), (внески в статуний капітал  КП "Міськсвітло"  </t>
  </si>
  <si>
    <t>Реконструкція мережі зовнішнього освітлення парку Сосновий Бір (внески в статутний капітал КП "Міськсвітло")</t>
  </si>
  <si>
    <t>Реконструкція мережі зовнішнього освітлення вул. Тараскова ( 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</si>
  <si>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прибудинкової території житлового будинку № 130 по вул.Юрія Іллєнка (внески в статутний капітал КП "Міськсвітло")</t>
  </si>
  <si>
    <t>Реконструкція мережі зовнішнього освітлення вул. Героїв Майдану (від вул. Ярославської  до вул. 30 років Перемоги) (парна сторона)(внески в статутний капітал КП "Міськсвітло")</t>
  </si>
  <si>
    <t>Реконструкція мережі зовнішнього освітлення прибудинкової території  житлових будинків  № 10, 12, 14 по вул. Героїв Майдану (внески в статутний капітал КП "Міськсвітло")</t>
  </si>
  <si>
    <t xml:space="preserve"> Реконструкція мережі зовнішнього освітлення   вул. Можайського (від вул. Надпільна до вул. Добровольчих батальйонів) (внески в статутний капітал КП “Міськсвітло”)</t>
  </si>
  <si>
    <t xml:space="preserve"> Реконструкція мережі зовнішнього освітлення вул. Генерала Момота (внески в статутний капітал КП "Міськсвітло")</t>
  </si>
  <si>
    <t>Реконструкція мережі зовнішнього освітлення  вул. Митницька (від вул.Максима Залізняка до вул. Надпільна) (внески в статутний капітал КП "Міськсвітло")</t>
  </si>
  <si>
    <t xml:space="preserve"> Реконструкція мережі зовнішнього освітлення пров. Молоткова (від вул. Пастерівської до вул. Кривалівська) (внески в статутний капітал КП “Міськсвітло”)</t>
  </si>
  <si>
    <t>Реконструкція мережі зовнішнього освітлення  вул. Миколи Негоди (від вул. Кривалівська  до вул. Гуржіївська),  (внески в статутний капітал КП "Міськсвітло")</t>
  </si>
  <si>
    <t xml:space="preserve"> Реконструкція мережі зовнішнього освітлення вул.Чорновола із застосуванням енергозберігаючих технологій (внески в статуний капітал  КП "Міськсвітло")  </t>
  </si>
  <si>
    <t>Реконструкція мережі зовнішнього освітлення  вул. Чигиринська  (із застосуванням енергозберігаючих технологій) (внески в статутний капітал КП "Міськсвітло")</t>
  </si>
  <si>
    <t xml:space="preserve"> Реконструкція мережі зовнішнього освітлення вул. Хоменка (внески в статутний капітал КП "Міськсвітло")</t>
  </si>
  <si>
    <t xml:space="preserve"> Реконструкція мережі зовнішнього освітлення прибудинкової території житлових будинків № 30, 32  по вул. Хоменка  (внески в статутний капітал КП "Міськсвітло")</t>
  </si>
  <si>
    <t>Реконструкція мережі зовнішнього освітлення прибудинкової території житлових будинків № 14/2,  №26 по вул.. Хоменко   (внески в статутний капітал КП "Міськсвітло")</t>
  </si>
  <si>
    <t>Реконструкція мережі зовнішнього освітлення  вул. Хрещатик ( від вул. Небесної Сотні до вул. Університетська із застосуванням енергозберігаючих технологій) (внески в статутний капітал КП "Міськсвітло")</t>
  </si>
  <si>
    <t xml:space="preserve"> Реконструкція  мереж зовнішнього освітлення проспекту Хіміків (від вул.Сурікова до вул.Героїв Холодного Яру) (внески в статутний капітал КП "Міськсвітло")</t>
  </si>
  <si>
    <t xml:space="preserve"> Реконструкція мережі зовнішнього освітлення пр.Хіміків ( від 30 річчя Перемоги до вул. Чорновола із застосуванням енергозберігаючих технологій ), (внески в статуний капітал  КП "Міськсвітло")</t>
  </si>
  <si>
    <t xml:space="preserve"> Реконструкція мережі зовнішнього освітлення скверу "Юність"  (внески в статутний капітал КП "Міськсвітло")</t>
  </si>
  <si>
    <t xml:space="preserve">Реконструкція мережі зовнішнього освітлення прибудинкових територій житлових будинків № 6,8,по вул. Ярославська, (внески в статуний капітал  КП "Міськсвітло")  </t>
  </si>
  <si>
    <t xml:space="preserve"> Реконструкція мережі зовнішнього освітлення прибудинкових територій житлових будинків № 8/1, 10, 10/1,10/2  по вул. Ярославська, (внески в статуний капітал  КП "Міськсвітло")  </t>
  </si>
  <si>
    <t xml:space="preserve">Реконструкція мережі зовнішнього освітлення  вул. Ярославська , (внески до статуного капіталу  КП "Міськсвітло")  </t>
  </si>
  <si>
    <t xml:space="preserve"> Реконструкція мережі зовнішнього освітлення вул. Тітова (внески в статутний капітал КП “Міськсвітло”)</t>
  </si>
  <si>
    <t xml:space="preserve"> Реконструкція мережі зовнішнього освітлення вул. Перша Приміська (внески в статутний капітал КП "Міськсвітло")</t>
  </si>
  <si>
    <t xml:space="preserve"> Реконструкція мережі зовнішнього освітлення вул. Друга Приміська (внески в статутний капітал КП "Міськсвітло")</t>
  </si>
  <si>
    <t xml:space="preserve"> Реконструкція мережі зовнішнього освітлення узвозу Франко (внески в статутний капітал КП “Міськсвітло”)</t>
  </si>
  <si>
    <t>Реконструкція мережі зовнішнього освітлення вул. Героїв Холодного Яру (від пр. Хіміків до ПАТ "Азот") (внески в статутний капітал КП "Міськсвітло")</t>
  </si>
  <si>
    <t xml:space="preserve"> Реконструкція мережі зовнішнього освітлення прибудинкової території житлового будинкув № 4, 6, 8 по вул.Героїв Майдану (біля ЗОШ №32)  (внески в статутний капітал КП "Міськсвітло")</t>
  </si>
  <si>
    <t>Реконструкція мережі зовнішнього освітлення прибудинкової території житлових будинків № 43, 45, 47, 49, 51 по вул.Героїв Дніпра  (внески в статутний капітал КП "Міськсвітло")</t>
  </si>
  <si>
    <t xml:space="preserve">Реконструкція мережі зовнішнього освітлення  вул. Ушакова (від вул. Небесної Сотні до вул. Смілянської), (внески в статуний капітал  КП "Міськсвітло")  </t>
  </si>
  <si>
    <t>Реконструкція кабельної мережі зовнішнього освітлення   бул. Шевченка (Придніпровський район) (внески в статутний капітал КП "Міськсвітло")</t>
  </si>
  <si>
    <t>Реконструкція кабельної мережі зовнішнього освітлення   бул. Шевченка (Соснівський  район) (внески в статутний капітал КП "Міськсвітло")</t>
  </si>
  <si>
    <t>Реконструкція кабельної мережі зовнішнього освітлення   вул Благовісній (від вул.Чорновола до вул. Можайського) (внески в статутний капітал КП "Міськсвітло")</t>
  </si>
  <si>
    <t xml:space="preserve">Капітальний ремонт  шаф управління зовнішнім освітленням міста в Придніпровському районі (заміна 31 одиниця шаф) (внески в статуний капітал  КП "Міськсвітло") </t>
  </si>
  <si>
    <t xml:space="preserve">Капітальний ремонт  шаф управління зовнішнім освітленням міста в Соснівському районі (заміна 36 одиниць шаф) (внески в статуний капітал  КП "Міськсвітло") </t>
  </si>
  <si>
    <t>Капітальний ремонту мереж зовнішнього освітлення по вул. Смілянській (встановлення додаткового освітлення пішохідного переходу) в м. Черкаси  (Програма "Громадський бюджет міста Черкаси на 2015-2019 роки" реалізація проектів-переможців)</t>
  </si>
  <si>
    <t>Капітальний ремонту мереж зовнішнього освітлення по вул. 30 років Перемоги(встановлення додаткового освітлення пішохідного переходу) в м. Черкаси  (Програма "Громадський бюджет міста Черкаси на 2015-2019 роки" реалізація проектів-переможців)</t>
  </si>
  <si>
    <t xml:space="preserve">Покращення стану безпеки руху </t>
  </si>
  <si>
    <r>
      <t xml:space="preserve"> Капітальний ремонт об"єктів вулично-дорожньої мережі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(встановлення технічних засобів організації дорожнього руху)</t>
    </r>
  </si>
  <si>
    <t xml:space="preserve"> Департамент 
житлово-комунального комплексу</t>
  </si>
  <si>
    <t>Капітальний ремонт вул. Різдвяна (встановлення світлофорів на перехрестях з вул. Благовісна та вул. Надпільна) (з ПКД)</t>
  </si>
  <si>
    <t>Капітальний ремонт проспекту Хіміків (встановлення засобів регулювання дорожнього руху в районі просп.Хіміків,74)</t>
  </si>
  <si>
    <t>Капітальний ремонт вулично-дорожньої мережі (встановлення засобів регулювання  швидкості руху (лежачі поліцейські) біля загальноосвітніх закладів міста  )</t>
  </si>
  <si>
    <t>Капітальний ремонт зупинок громадського транспорту (внески до статутного капіталу КП "ЧЕЛУАШ")</t>
  </si>
  <si>
    <t>Реконструкція із застосуванням щебенево-мастичного асфальтобетону бульв. Шевченка</t>
  </si>
  <si>
    <t>Реконструкція із застосуванням щебенево-мастичного асфальтобетону бульв. Шевченка (від вул. Лазарєва до вул. Небесної Сотні), м. Черкаси (з ПКД)</t>
  </si>
  <si>
    <t>Реконструкція із застосуванням щебенево-мастичного асфальтобетону бульв. Шевченка (від вул. Небесної Сотні до вул. Г.Сталінграда), м. Черкаси (з ПКД)</t>
  </si>
  <si>
    <t>Акт
виконаних робіт</t>
  </si>
  <si>
    <t>Реконструкція із застосуванням щебенево-мастичного асфальтобетону бульв. Шевченка (від вул. Г.Сталінграда до вул. Різдв'яна), м. Черкаси (з ПКД)</t>
  </si>
  <si>
    <t>Реконструкція із застосуванням щебенево-мастичного асфальтобетону бульв. Шевченка (від вул. Різдв'яна до вул. Добровольського), м. Черкаси (з ПКД)</t>
  </si>
  <si>
    <t>Реконструкція вул. Героїв Дніпра</t>
  </si>
  <si>
    <t>Реконструкція вул. Героїв Дніпра  (від вул. Богдана Хмельницького до вул. Сержанта Смірнова), м. Черкаси (з ПКД)</t>
  </si>
  <si>
    <t>Реконструкція вул. Героїв Дніпра  (від вул. Сержанта Жужоми до вул. Богдана Хмельницького), в м. Черкаси (з ПКД)</t>
  </si>
  <si>
    <t>Реконструкція вул. Героїв Дніпра  (від вул. Сержанта Смірнова до вул. Козацька), в м. Черкаси (з ПКД)</t>
  </si>
  <si>
    <t>Реконструкція вул. Молоткова, м. Черкаси (з ПКД)</t>
  </si>
  <si>
    <t>Реконструкція  вул. Молоткова, м. Черкаси (з ПКД) (І черга)</t>
  </si>
  <si>
    <t>Реконструкція вул. Молоткова, м. Черкаси (з ПКД) (ІІ черга)</t>
  </si>
  <si>
    <t>Реконструкція вул. Сурікова</t>
  </si>
  <si>
    <t>Реконструкція вул. Гагаріна (влаштування велодоріжок)</t>
  </si>
  <si>
    <t>Реконструкція вул. Толстого (влаштування автостоянки) в м.Черкаси</t>
  </si>
  <si>
    <t>Реконструкція вул. Нечуй-Левицького (від пр.Хіміків до вул. Чіковані) в м.Черкаси</t>
  </si>
  <si>
    <t>Реконструкція вул. Академіка Корольова від вул. Квіткова до перехрестя між будинками по вул. Академіка Корольова №16/1, 16, 14 (2-га черга)  (з ПКД)</t>
  </si>
  <si>
    <t xml:space="preserve">Реконструкція вул. Гагаріна </t>
  </si>
  <si>
    <t>Реконструкція вул. Глінки</t>
  </si>
  <si>
    <t>Реконструкція вул. Добровольчих батальйонів</t>
  </si>
  <si>
    <t>Реконструкція вул. Ложешнікова</t>
  </si>
  <si>
    <t>Реконструкція вул. Рєпіна</t>
  </si>
  <si>
    <t>Реконструкція вул. Стасова</t>
  </si>
  <si>
    <t>Реконструкція вул. Благовісної (від вул. В. Чорновола до вул. Добровольського)</t>
  </si>
  <si>
    <t>Реконструкція вул. Надпільної (від вул. М. Грушевського до вул. Можайського та від вул. В. Чорновола до вул. Добровольського)</t>
  </si>
  <si>
    <t xml:space="preserve">Реконструкція вул. Гоголя </t>
  </si>
  <si>
    <t>Реконструкція вул. Гоголя (від вул. Смілянської до вул. О.Дашковича) в м. Черкаси</t>
  </si>
  <si>
    <t>Реконструкція вул. Дашковича (від вул. Гоголя до вул. Хрещатик) в м. Черкаси</t>
  </si>
  <si>
    <t>Реконструкція вул. Олексія Бараннікова</t>
  </si>
  <si>
    <t xml:space="preserve">Реконструкція вул. Юрія Іллєнка </t>
  </si>
  <si>
    <t>Реконструкція вул. Яцика</t>
  </si>
  <si>
    <t>Реконструкція вул. Академіка Корольова на ділянці вул. Сумгаїтської до житлового будинку №32 (з ПКД)</t>
  </si>
  <si>
    <t>Реконструкція вул. Ільїна від вул. Чорновола до вул. Пацаєва (з ПКД)</t>
  </si>
  <si>
    <t>Реконструкція вул. Сумгаїтської від межі міста до вул.Одеської (з ПКД)</t>
  </si>
  <si>
    <t>Реконструкція вул. Корольова від вул. Оборонної до вул. Вернигори (з ПКД)</t>
  </si>
  <si>
    <t>Реконструкція вул. Олени Теліги від вул. Маршала Батицького до вул. Котовського (з ПКД)</t>
  </si>
  <si>
    <t>Реконструкція вул. Менделєєва від вул. Санаторної до вул. Я. Галана (з ПКД)</t>
  </si>
  <si>
    <t>Реконструкція із застосуванням щебенево-мастичного асфальтобетону вул. Благовісна від вул. Котовського до вул. Можайського,  м. Черкаси (з ПКД)</t>
  </si>
  <si>
    <t xml:space="preserve">Реконструкція із застосуванням щебенево-мастичного асфальтобетону вул. Чорновола від вул. Бидгощська до просп. Хіміків, м. Черкаси (з ПКД) </t>
  </si>
  <si>
    <t>Реконструкція вул. С. Жужоми від вул. Гагаріна до вул. Г. Дніпра (з ПКД)</t>
  </si>
  <si>
    <t>Реконструкція із застосуванням щебенево-мастичного асфальтобетону вул. Благовісної від вул. Котовського до вул. Енгельса (з ПКД)</t>
  </si>
  <si>
    <t xml:space="preserve">Реконструкція із застосуванням щебенево-мастичного асфальтобетону вул. Гагаріна від вул. Сержанта Жужоми до узвозу Клубний (з ПКД) </t>
  </si>
  <si>
    <t>Реконструкція із застосуванням щебенево-мастичного асфальтобетону вул. Енгельса від бульв. Шевченка до вул. Бидгощської (з ПКД)</t>
  </si>
  <si>
    <t>Реконструкція із застосуванням щебенево-мастичного асфальтобетону вул. Ільїна від вул. Котовського до вул. Енгельса (з ПКД)</t>
  </si>
  <si>
    <t>Реконструкція із застосуванням щебенево-мастичного асфальтобетону вул. Смілянської від вул. Фрунзе до вул. 30- річчя Перемоги (з ПКД)</t>
  </si>
  <si>
    <t>Реконструкція із застосуванням щебенево-мастичного асфальтобетону вул. Котовського від вул. Хрещатик до вул. Одеської (з ПКД)</t>
  </si>
  <si>
    <t>Реконструкція із застосуванням щебенево-мастичного асфальтобетону вул. Хрещатик від вул. Котовського до вул. Леніна (з ПКД)</t>
  </si>
  <si>
    <t>Реконструкція провул. Першотравневого</t>
  </si>
  <si>
    <t>Реконструкція дорожного покриття провулку 1-го Одеського</t>
  </si>
  <si>
    <t>Реконструкція тротуарів по вул. Крилова від бул. Шевченка до пров. Ломоносова та вул. Ломоносова відповідно, м. Черкаси</t>
  </si>
  <si>
    <t>Реконструкція тротуару по вул. Кобзарська, від буд. № 1 до вул. Сергія Амброса (непарна сторона)</t>
  </si>
  <si>
    <t>Реконструкція  тротуару (облаштування ФЕМ) по вул. Лесі Українки від вул.Одеської до території фабрики Лесі Українки)</t>
  </si>
  <si>
    <t xml:space="preserve">Реконструкція тротуару по вул. Генерала Момота (від. буд. № 5 до буд. 17) </t>
  </si>
  <si>
    <t xml:space="preserve">Реконструкція тротуару по вул. Генерала Момота (від. буд. № 1 до буд. 15) </t>
  </si>
  <si>
    <t>Реконструкція тротуару по вул. Смілянська (від Вернигори до вул. Хоменка) (парна сторона)</t>
  </si>
  <si>
    <t xml:space="preserve">Реконструкція вул. Героїв Чорнобиля (тротуар, від вул. Надпільна до пров. Котовського) </t>
  </si>
  <si>
    <t>Реконструкція вул. Франка (тротуар, від бул. Шевченка до вул. Благовісної)</t>
  </si>
  <si>
    <t>Реконструкція вул. Благовісна (тротуар /парна сторона/, між вул. Університетська та вул. Крилова)</t>
  </si>
  <si>
    <t>Реконструкція вул. Вернигори (тротуар, від вул. Смілянської до залізничного вокзалу)</t>
  </si>
  <si>
    <t xml:space="preserve">Реконструкція бул. Шевченка (тротуар /непарна сторона/, від вул. Юрія Іллєнка до вул. Припортової) </t>
  </si>
  <si>
    <t>Реконструкція вул. В. Чорновола (тротуар /непарна сторона/, від вул. Волкова до вул. Надпільної)</t>
  </si>
  <si>
    <t>Реконструкція вул. Пилипенка (тротуар /парна сторона/, від вул. Пастерівської до вул. М. Залізняка)</t>
  </si>
  <si>
    <t>Реконструкція вул. Новопречистенська (тротуар /непарна сторона/, від вул. Волкова до вул. Благовісна)</t>
  </si>
  <si>
    <t>Реконструкція вул. Я. Галана (тротуар від буд. № 13/1 до санаторію "Пролісок")</t>
  </si>
  <si>
    <t>Реконструкція вул. Самійла Кішки від вул. Чайковського до просп.Хіміків (тротуар), м. Черкаси (з ПКД)</t>
  </si>
  <si>
    <t>Реконструкція тротуару від вул. Смілянська до буд. №126/1 в м.Черкаси</t>
  </si>
  <si>
    <t xml:space="preserve">Реконструкція міжквартального проїзду від  вул. Смілянська до будинку №162/2 з влаштуванням пішохідного тротуару з освітленням </t>
  </si>
  <si>
    <t>Реконструкція квартального проїзду по вул. Академіка Корольова від вул. Академіка Корольова до  будинків №12, 14 (з ПКД)</t>
  </si>
  <si>
    <t>Капітальний ремонт об"єктів вулично-дорожньої мережі</t>
  </si>
  <si>
    <t>Капітальний ремонт вул. Оборонної</t>
  </si>
  <si>
    <t xml:space="preserve">Капітальний ремонт вул. Дахнівської в м. Черкаси </t>
  </si>
  <si>
    <t>Капітальний ремонт вул. Смілянська (від вул. 30 років Перемоги до межі міста) в м.Черкаси</t>
  </si>
  <si>
    <t>Капітальний ремонт вул. Небесної сотні (від бул.Шевченка до вул. Благовісної )</t>
  </si>
  <si>
    <t>Капітальний ремонт вул. Хоменка</t>
  </si>
  <si>
    <t xml:space="preserve">Капітальний ремонт вул. Першотравнева в м. Черкаси </t>
  </si>
  <si>
    <t>Капремонт вул. Митницької (від вул. Миксима Залізняка до пров. Архітектурного)</t>
  </si>
  <si>
    <t>Реконструкція ремонт вул. С. Амброса в м.Черкаси</t>
  </si>
  <si>
    <t>Капітальний ремонт вул. Волкова (від вул. Чорновола до вул. Різдвяної)</t>
  </si>
  <si>
    <t>Капітальний ремонт вул. Різдвяна (від вул. С.Амброса до вул. Толстого)</t>
  </si>
  <si>
    <t>Капітальний ремонт вул. Нечуй-Левицького (від вул. Чіковані до пр. Хіміків)</t>
  </si>
  <si>
    <t>Капітальний ремонт вул. Чіковані (від вул. Нечуй-Левицького до вул. Чорновола)</t>
  </si>
  <si>
    <t>Капітальний ремонт вул. Чайковського (від вул. Чорновола до вул. Самійла Кішки)</t>
  </si>
  <si>
    <t>Капремонт вул 2-го Українського Фронту</t>
  </si>
  <si>
    <t>Капремонт вул Карбишева</t>
  </si>
  <si>
    <t>Капітальний ремонт вул. Крилова (від провулку Молдавський до вул. Максима Кривоноса) в м.Черкаси</t>
  </si>
  <si>
    <t>Капітальний ремонт вул.Героїв Чорнобиля (від вул. Надпільної до вул. Сумгаїтської)</t>
  </si>
  <si>
    <t>Капітальний ремонт вул. Чіковані (від вул. Вячеслава Галви до вул. Пастерівської)</t>
  </si>
  <si>
    <t>Капітальний ремонт вул. Лісова Просіка в м. Черкаси (з ПКД)</t>
  </si>
  <si>
    <t>Капітальний ремонт вул. Ільїна від вул. Можайського до вул. М. Грушевського (з ПКД)</t>
  </si>
  <si>
    <t>Капітальний ремонт бульв. Шевченка від вул. Університетської до вул. Можайського (з ПКД)</t>
  </si>
  <si>
    <t>Капітальний ремонт провулку Можайського</t>
  </si>
  <si>
    <t>Капітальний ремонт провулку Ханенка</t>
  </si>
  <si>
    <t xml:space="preserve">Капітальний ремонт вул. Автомобілістів </t>
  </si>
  <si>
    <t>Капітальний ремонт вул. Бігуча (з ПКД)</t>
  </si>
  <si>
    <t xml:space="preserve">Капітальний ремонт вул.  Василини </t>
  </si>
  <si>
    <t>Капітальний ремонт вул.  Віталія Вергая</t>
  </si>
  <si>
    <t xml:space="preserve"> Капітальний ремонт вул. Гетьмана Сагайдачного (від вул. Пацаєва до вул. Добровольського)</t>
  </si>
  <si>
    <t>Капітальний ремонт вул. Героїв Майдану</t>
  </si>
  <si>
    <t>Капітальний ремонт вул. Гуржіївська (від вул. В. Горова до вул. Благовісної)</t>
  </si>
  <si>
    <t xml:space="preserve">Капітальний ремонт  вул. Дашкевича від бульвару Шевченка до до вул.Благовісної </t>
  </si>
  <si>
    <t>Капітальний ремонт по вул. Добровольчих батальйонів (від вул. Можайського до вул. Пушкіна)</t>
  </si>
  <si>
    <t xml:space="preserve"> Капітальний ремонт вул.Кобзарської (від бульв.Шевченка до вул. Сергія Амброса)</t>
  </si>
  <si>
    <t xml:space="preserve"> Капітальний ремонт вул.Кооперативна</t>
  </si>
  <si>
    <t xml:space="preserve"> Капітальний ремонт  вул Корольова  від вул. Сумгаїтської до вул. Оборонної ( з ПКД)</t>
  </si>
  <si>
    <t xml:space="preserve">Капітальний ремонт вул. Кривалівська (від вул. Гоголя до вул. Припортова) </t>
  </si>
  <si>
    <t xml:space="preserve">Капітальний ремонт вул. Луценка </t>
  </si>
  <si>
    <t>Капітальний ремонт вул. Можайського</t>
  </si>
  <si>
    <t>Капітальний ремонт вул. Можайського (від вул. Дахнівська до вул. Лісова Просіка) в м. Черкаси</t>
  </si>
  <si>
    <t>Реконструкція вул. Онопрієнка в м. Черкаси</t>
  </si>
  <si>
    <t>Капітальний ремонт вул. Новопречистенської (від вул. Гетьмана Сагайдачного до бул. Шевченка)</t>
  </si>
  <si>
    <t xml:space="preserve"> Капітальний ремонт вул. Одеської в м.Черкаси</t>
  </si>
  <si>
    <t>Капітальний ремонт вул. Пастерівської (від вул. Молоткова до просп. Хіміків</t>
  </si>
  <si>
    <t xml:space="preserve"> Капітальний ремонт вул. Пацаєва (від вул. Чигиринської до вул. Берегової)</t>
  </si>
  <si>
    <t xml:space="preserve"> Капітальний ремонт вул. Пацаєва (від вул. Гетьмана Сагайдачного  до житлового будинку №53/7 по вул. Пацаєва) в м.Черкаси (з ПКД)</t>
  </si>
  <si>
    <t xml:space="preserve"> Капітальний ремонт провул. Пожежний узвіз</t>
  </si>
  <si>
    <t>Капітальний ремонт вул. Припортова</t>
  </si>
  <si>
    <t xml:space="preserve"> Капітальний ремонт вул. Радищева в м.Черкаси</t>
  </si>
  <si>
    <t xml:space="preserve">Капітальний ремонт вулиці Хрещатик (від вул. Університетська до вул. Героїв Чорнобиля) в м. Черкаси </t>
  </si>
  <si>
    <t xml:space="preserve">Капітальний ремонт вул. Гуржіївська в м. Черкаси </t>
  </si>
  <si>
    <t xml:space="preserve">Капітальний ремонт вул. Гоголя (від вул. Небесної Сотні до вул. Смілянська) в м. Черкаси </t>
  </si>
  <si>
    <t xml:space="preserve">Капітальний ремонт вул. Золотоніська в м. Черкаси </t>
  </si>
  <si>
    <t xml:space="preserve">Капітальний ремонт вулиці Мечникова в м. Черкаси </t>
  </si>
  <si>
    <t>Капітальний ремонт вул. Різдвяної (від вул. Нарбутівська до вул. Толстого)</t>
  </si>
  <si>
    <t xml:space="preserve"> Капітальний ремонт вул. Симиренківської (від вул. Чигиринська до вул. вул. Гетьмана Сагайдачного)</t>
  </si>
  <si>
    <t xml:space="preserve"> Капітальний ремонт  вул. Симоненка </t>
  </si>
  <si>
    <t>Капітальний ремонт вул. Смілянської (від вул. 30 років Перемоги до межі міста) в м.Черкаси</t>
  </si>
  <si>
    <t>Капітальний ремонт вул. Тітова в м. Черкаси</t>
  </si>
  <si>
    <t>Капітальний ремонт вул. Університетської</t>
  </si>
  <si>
    <t>Капітальний ремонт вул. Чайковського (з ПКД)</t>
  </si>
  <si>
    <t xml:space="preserve">Капітальний ремонт вул. Чіковані  </t>
  </si>
  <si>
    <t>Капітальний ремонт вул. Чехова від вул. Портової до вул. Калініна</t>
  </si>
  <si>
    <t>Капітальний ремонт вул. В.Чорновола (від проспекту Хіміків до станції Заводська ) в м. Черкаси</t>
  </si>
  <si>
    <t>Капітальний ремонт вул. Юрія Іллєнка</t>
  </si>
  <si>
    <t xml:space="preserve">Капітальний ремонт дорожнього покриття по  вул. Грушевського  від будинку №52 до будинку №76 </t>
  </si>
  <si>
    <t>Капітальний ремонт дорожного покриття заїздів до житлових будинків №1,3,5,7 по вул. Жужоми</t>
  </si>
  <si>
    <t>Капітальний ремонт дорожного покриття з облаштуванням розворотного кола та кінцевої зупинки маршруту №27 по  вул. Нарбутівська від вул.Юрія Іллєнка до вул. Різдвяна з ПКД</t>
  </si>
  <si>
    <t>Капітальний ремонт асфальтного покриття по вул. Нижня Горова (від вул. Кобзарської до вул. Юрія Іллєнка</t>
  </si>
  <si>
    <t>Капітальний ремонт асфальтного покриття по вул. Чехова (від бульв. Шевченка до вул. Різдвяна</t>
  </si>
  <si>
    <t xml:space="preserve">Капітальний ремонт провул. Авіаційний </t>
  </si>
  <si>
    <t xml:space="preserve">Капітальний ремонт пров. Житлокоопівський </t>
  </si>
  <si>
    <t>Реконструкція вулиці Канівська в м. Черкаси</t>
  </si>
  <si>
    <t>Капітальний ремонт  провулку Корнійчука ( з ПКД)</t>
  </si>
  <si>
    <t>Капітальний ремонт пров. Крилова (від вул. Університетської до вул. Крилова)</t>
  </si>
  <si>
    <t>Капітальний ремонт пров. Можайського (між вул. Можайського та вул. Героїв Чорнобиля)</t>
  </si>
  <si>
    <t xml:space="preserve"> Капітальний ремонт провул. Разіна (з ПКД)</t>
  </si>
  <si>
    <t xml:space="preserve">Капітальний ремонт пров. Хижняківський </t>
  </si>
  <si>
    <t>Капітальний ремонт провул. Старий</t>
  </si>
  <si>
    <t>Капітальний ремонт проїзду Енергобудівельників</t>
  </si>
  <si>
    <t>Капітальний ремонт вул. Волкова (паркувальний майданчик поблизу будинку №1 по вул. В.Чорновола) в м.Черкаси (Програма "Громадський бюджет міста Черкаси на 2015-2019 роки" реалізація проектів-переможців)</t>
  </si>
  <si>
    <t>Капітальний ремонт шляхопроводу просп. Хіміків (з ПКД)</t>
  </si>
  <si>
    <t>Капітальний ремонт надземного переходу з  вул. І.Гонти до вул. Одеської в м.Черкаси</t>
  </si>
  <si>
    <t>Капітальний ремонт міжквартальних проїздів</t>
  </si>
  <si>
    <t>Капітальний ремонт міжквартального проїзду по вул. Благовісна, 182-184</t>
  </si>
  <si>
    <t>Капітальний ремонт міжквартального проїзду по вул. Небесна сотня, 41-45</t>
  </si>
  <si>
    <t>Капітальний ремонт міжквартального проїзду по вул. Благовісна, 180-182</t>
  </si>
  <si>
    <t>Капітальний ремонт міжквартального проїзду по вул. Лупиноса,39, вул. Чорновола, 122/41</t>
  </si>
  <si>
    <t>Капітальний ремонт міжквартального проїзду по вул. Чайковського, 63</t>
  </si>
  <si>
    <t>Капітальний ремонт міжквартального проїзду по вул. Громова, 96</t>
  </si>
  <si>
    <t>Капітальний ремонт міжквартального проїзду по вул. Громова, 96/1</t>
  </si>
  <si>
    <t>Капітальний ремонт міжквартального проїзду по вул. Невського, 23</t>
  </si>
  <si>
    <t>Капітальний ремонт міжквартального проїзду по вул. Чорновола, 120/1</t>
  </si>
  <si>
    <t>Капітальний ремонт міжквартального проїзду до будинків №10, 12 по вул. Капітана Пилипенка та №106 по вул. Пастерівська</t>
  </si>
  <si>
    <t>Капітальний ремонт міжквартального проїзду з вул. Квіткової до будинку №16/1 по вул. Академіка Корольова</t>
  </si>
  <si>
    <t>Капітальний ремонт міжквартального проїзду до будинків №12, 14 по вул. Академіка Корольова</t>
  </si>
  <si>
    <t>Капітальний ремонт міжквартального проїзду до будинків №19, 19/1, 21, 23 по вул. Сумгаїтській</t>
  </si>
  <si>
    <t>Капітальний ремонт міжквартального проїзду до будинків №20, 22, 29 по вул. Вернигори</t>
  </si>
  <si>
    <t>Капітальний ремонт міжквартального проїзду до будинку №16 по вул. Вернигори</t>
  </si>
  <si>
    <t>Капітальний ремонт міжквартального проїзду до будинків №106/2, 106/1 по вул. Смілянській</t>
  </si>
  <si>
    <t>Капітальний ремонт міжквартального проїзду до будинку №100/1 по вул. Смілянській</t>
  </si>
  <si>
    <t>Капітальний ремонт міжквартального проїзду до будинків №96, 94/1, 94/3 по вул. Смілянській</t>
  </si>
  <si>
    <t>Капітальний ремонт міжквартального проїзду від вул. Смаглія до будівельного ліцею</t>
  </si>
  <si>
    <t>Капітальний ремонт міжквартального проїзду до будинку №9а по вул. Чехова</t>
  </si>
  <si>
    <t>Капітальний ремонт міжквартального проїзду до будинку №20 по вул. Чехова</t>
  </si>
  <si>
    <t>Капітальний ремонт міжквартального проїзду по вул. Толстого</t>
  </si>
  <si>
    <t>Капітальний ремонт міжквартального проїзду до будинку №10 по вул. Чехова</t>
  </si>
  <si>
    <t>Капітальний ремонт міжквартального проїзду до будинків №57, 57/1, 57/2 по вул. Чехова</t>
  </si>
  <si>
    <t>Капітальний ремонт міжквартальних проїздів біля будинків:
Чайковського, 63
Яцика, 8/1 та 8/2
провулок Стасова, 16/1
Чайковського, 49
Пилипенка, 8, 10, 12
Пастерівська, 106</t>
  </si>
  <si>
    <t>Капітальний ремонт міжквартального проїзду по вул. Чорновола, 7, 9 (з ПКД)</t>
  </si>
  <si>
    <t>Капітальний ремонт міжквартального проїзду по вул. Новопречистенська 31/1 (з ПКД)</t>
  </si>
  <si>
    <t>Капітальний ремонт міжквартального проїзду по бул. Шевченка 325, 345 (з ПКД)</t>
  </si>
  <si>
    <t>Капітальний ремонт міжквартального проїзду по вул. М. Залізняка, 29/4-29/2 (з ПКД)</t>
  </si>
  <si>
    <t>Капітальний ремонт міжквартального проїзду по вул. М. Залізняка, 29/2-29/3 (з ПКД)</t>
  </si>
  <si>
    <t>Капітальний ремонт міжквартального проїзду між житловими будинками 20 та 50 по вул. Ложешнікова (з ПКД)</t>
  </si>
  <si>
    <t>Капітальний ремонт міжквартального проїзду від вул. 30-річчя Перемоги до житлового будинку 6 по вул. 30-річчя Перемоги (з ПКД)</t>
  </si>
  <si>
    <t>Капітальний ремонт міжквартального проїзду по провулку Чайковського, 20 (з ПКД)</t>
  </si>
  <si>
    <t>Капітальний ремонт міжквартального проїзду від вул. Смілянська до житлового будинку 126/2 по вул. Смілянська із облаштуванням тротуару (з ПКД)</t>
  </si>
  <si>
    <t>Капітальний ремонт міжквартального проїзду від вул. Сумгаїтська до житлового будинку 51 по вул. Сумгаїтська (з ПКД)</t>
  </si>
  <si>
    <t>Капітальний ремонт міжквартального проїзду житлових будинків 145, 147 по вул. Амброса та 5, 9 по вул. Кобзарська</t>
  </si>
  <si>
    <t>Капітальний ремонт міжквартального проїзду між житловими будинками №182 та №180 по вул. Благовісній</t>
  </si>
  <si>
    <t>Капітальний ремонт міжквартального проїзду між житловими будинками №184 та №182 по вул. Благовісній</t>
  </si>
  <si>
    <t>Капітальний ремонт міжквартального проїзду з вул. Максима Залізняка до пров. Громова (біля житлового будинку №11а) в м. Черкаси</t>
  </si>
  <si>
    <t xml:space="preserve">Капітальний ремонт внутрішньоквартального проїзду від буд. Юрія Іллєнка, 130 до буд. Різдвяна, 115, м. Черкаси </t>
  </si>
  <si>
    <t xml:space="preserve">Капітальний ремонт міжбудинкових заїздів за адресами: вул. Чехова, 9а, 10, 
вул. Різдвяна, 41, 43, 57, 57/1, 57/2, 
вул. Кобзарська, 5, 12,
 вул. Юрія Іллєнка, 48, 50, 
вул. Сергія Амброса, 147, 
вул. Портова, 10, 12 </t>
  </si>
  <si>
    <t>Капітальний ремонт внутрішньоквартального проїзду  до житлового будинку №97 по вул. М. Грушевського</t>
  </si>
  <si>
    <r>
      <t>Капітальний ремонт внутрішньо-квартальних проїздів (з ПКД): 
вул. Волкова,75, 95, 101, 103;
вул.Різдвяна,40, 42</t>
    </r>
    <r>
      <rPr>
        <sz val="11"/>
        <color theme="1"/>
        <rFont val="Calibri"/>
        <family val="2"/>
        <charset val="204"/>
        <scheme val="minor"/>
      </rPr>
      <t/>
    </r>
  </si>
  <si>
    <t>Капітальний ремонт внутрішньоквартального проїзду з вул. В. Чорновола до буд. 120/1 та буд. 120/2 м. Черкаси</t>
  </si>
  <si>
    <t>Капітальний ремонт внутрішньоквартального проїзду з вул. В.Чорновола до буд. вул. Гвардійської, 31/1 з установкою бордюрного каменя м. Черкаси (з ПКД)</t>
  </si>
  <si>
    <t xml:space="preserve"> Капітальний ремонт внутрішньо-квартальних проїздів: вул.  Гетьмана Сагайдачного 175, 175/1, 175/2  (з ПКД)</t>
  </si>
  <si>
    <t xml:space="preserve">Капітальний ремонт внутрішньо-квартальних проїздів (з ПКД):
 вул. Гоголя,440, 460, 509;
вул.Новопречистинська,35 </t>
  </si>
  <si>
    <t>Капітальний ремонт внутрішньо-квартальних проїздів (з ПКД): 
вул. Горького,37, 88;
вул.Благовісна,455, 469;
вул.Різдвяна,62, 69, 71</t>
  </si>
  <si>
    <t>Капітальний ремонт внутрішньо-квартальних проїздів по вул. Новопречистенська, 82, вул. В. Чорновола, 73</t>
  </si>
  <si>
    <t xml:space="preserve"> Капітальний ремонт внутрішньоквартального проїзду до житлового будинку №44 по вул. Пасперівській </t>
  </si>
  <si>
    <t>Капітальний ремонт внутрішньоквартального проїзду від вул. Надпільна до будинків 185, 187, 189, 191, 193, 201, 203, 205 по вул. Надпільна</t>
  </si>
  <si>
    <t>Капітальний ремонт внутрішньо-квартальних проїздів: вул. Чехова,54, 56 (з ПКД)</t>
  </si>
  <si>
    <t>Капітальний ремонт об"єктів вулично-дорожньої мережі (тротуарів)</t>
  </si>
  <si>
    <t>Капітальний ремонт вул. Гагаріна (тротуар, непарна сторона, від парку "Сосновий Бір" до узвозу Острозький)</t>
  </si>
  <si>
    <t>Капремонт вул Різдвяна (тротуар, непарна сторона, від вул. С.Амброса до вул. Волкова)</t>
  </si>
  <si>
    <t>Капітальний ремонт тротуару  від буд. №442 по вул. Добровольського до вул. Благовісної</t>
  </si>
  <si>
    <t>Реконструкція вул. Я. Галана (тротуар від буд. № 13/1 до санаторію «Пролісок)</t>
  </si>
  <si>
    <t xml:space="preserve">Будівництво трутуару від буд. №7 по вул. О.Панченка до вул Онопрієнка вздовж буд №3 та ДНЗ № 69 «Росинка» </t>
  </si>
  <si>
    <t>Капітальний ремонт вул.Можайського (тротуар /непарна сторона/, від бульв. Шевченка до вул. Благовісної)</t>
  </si>
  <si>
    <t>Капітальний ремонт вул. Десантників (тротуар /непарна сторона/, від вул. Вернигори до вул. Хоменка)</t>
  </si>
  <si>
    <t>Капремонт вул. Смілянська (тротуар, парна сторона, від залізничного мосту до вул. Вернигори)</t>
  </si>
  <si>
    <t>Капремонт вул. Вернигори (тротуар, непарна сторона, від вул. Лук’янова до вул. Десантників)</t>
  </si>
  <si>
    <t>Капремонт вул. Вернигори (тротуар, парна сторона, від вул. Смілянської до будинку №20 по вул. Вернигори, 20)</t>
  </si>
  <si>
    <t>Капітальний ремонт вул. Генарала Момота (тротуар, непарна сторона, від будинку №5  до буд №17)</t>
  </si>
  <si>
    <t xml:space="preserve"> Капітальний ремонт тротуару від будинку №1 до буд №15  по вул. Генерала Момота вздовж дитячого, спортивного майданчика та ДНЗ №69</t>
  </si>
  <si>
    <t xml:space="preserve"> Капітальний ремонт тротуару від будинку №3 по вул. Генерала Момота до буд №7 по вул. Олексія Панченка в м.Черкаси</t>
  </si>
  <si>
    <t>Капремонт вул. Смілянська (тротуар, парна сторона, від вул. Хоменка до вул. Вернигори)</t>
  </si>
  <si>
    <t>Капремонт тротуару між будинком №187/1 по вул. Самійла Кішки та ДНЗ</t>
  </si>
  <si>
    <t>Капремонт тротуару від вул. Лесі Українки до буд №10/1 по вул. Одеській)</t>
  </si>
  <si>
    <t>Капремонт вул. 2-го Українського Фронту (тротуар, від вул. Горіхова до вул. Карбишева)</t>
  </si>
  <si>
    <t>Капремонт вул. Карбишева (тротуар, від вул. 2-го Українського Фронту до вул. Канівська)</t>
  </si>
  <si>
    <t>Капремонт вул. Чорновола (тротуар, непарна сторона, від вул. Чайковського до вул. Чіковані)</t>
  </si>
  <si>
    <t>Капітальний ремонт вул. Невського (тротуар від будинку по вул. Невського, 27 до Пилипенка, 8)</t>
  </si>
  <si>
    <t>Капітальний ремонт вул. Пастерівська(тротуар від будинку по вул. Пастерівська, 9 до вул. Пилипенка)</t>
  </si>
  <si>
    <t>Капітальний ремонт тротуарів в районі перехресть  вулиць Благовісна та Небесна Сотня</t>
  </si>
  <si>
    <t>Капремонт вул Пастерівська (тротуар в районі перехрестя з вул Бидгощська)</t>
  </si>
  <si>
    <t>Капремонт бул. Шевченка (тротуар, непарна сторона, від вул. Митниціка до вул. Небесної Сотні)</t>
  </si>
  <si>
    <t>Капітальний ремонт вул. Небесної Сотні (тротуар  від бульв. Шевченка до вул. Хрещатик) (з ПКД)</t>
  </si>
  <si>
    <t xml:space="preserve">Капітальний ремонт пішохідної алеї по вул. Береговій, від вул. Кобзарської до причалу № 5 "Нептун" </t>
  </si>
  <si>
    <t>Капітальний ремонт тротуару по вул. Байди Вишневецького між будинками №36 та №38</t>
  </si>
  <si>
    <t>Капітальний ремонт вул. Волкова (тротуар біля житлового будинку №1 по вул. Волкова)</t>
  </si>
  <si>
    <t>Капітальний ремонт вул.Чехова (тротуар в районі буд. Чехова, 9а) м. Черкаси</t>
  </si>
  <si>
    <t>Капітальний ремонт тротуару по вул. Гагаріна (від буд. 21 до буд. 33)</t>
  </si>
  <si>
    <t xml:space="preserve">Капітальний ремонт тротуару по вул. Гагаріна </t>
  </si>
  <si>
    <t>Капітальний ремонт вул. Грушевського (тротуар від буль. Шевченка до вул. Хрещатик) (з ПКД)</t>
  </si>
  <si>
    <t>Капітальний ремонт тротуарів в районі перехресть  вулиць М. Грушевського та Надпільної</t>
  </si>
  <si>
    <t>Капітальний ремонт вул. Смілянської (частина тротуару непарної сторони вздовж житлового будинку № 121 до магазину "Промінь"), в м. Черкаси (з ПКД)</t>
  </si>
  <si>
    <t>Капітальний ремонт тротуару непарної сторони вул. Горького від бул. Шевченка до вул. Гоголя, м. Черкаси</t>
  </si>
  <si>
    <t>Капітальний ремонт  вул.Вербовецького (капітальний ремонт тротуарів  від вул.Орджонікідзе до бул.Шевченка), м.Черкаси (з ПКД)</t>
  </si>
  <si>
    <t>Капітальний ремонт тротуарів (з ПКД) по :
вул. Гоголя,330;
вул.Новопречистинська,63, 65
вул. Благовісна, 341, 343
вул. Пастерівська,11, 21, 25</t>
  </si>
  <si>
    <t>Капремонт вул. Гоголя (тротуар, від Пастерівської до вул. Небесної Сотні) в м. Черкаси</t>
  </si>
  <si>
    <t>Капітальний ремонт вул. Б. Хмельницького  (тротуар, від бульвару Т.Шевченка до вул. Надпільної)</t>
  </si>
  <si>
    <t>Капітальний ремонт вул. Новопречистенської (тротуар, парна сторона від вул. Надпільної до вул. Благовісної)</t>
  </si>
  <si>
    <t>Капітальний ремонт вул. Митницька (тротуар, від вул. Гоголя до вул. Благовісної)</t>
  </si>
  <si>
    <t>Капітальний ремонт провулку Бородіна (тротуар, від вул. Самійла Кішки до пров. Рєпіна)</t>
  </si>
  <si>
    <t>Капітальний ремонт тротуарів  по вул. С.Кішки від вул. Бидгощська до вул. Чіковані</t>
  </si>
  <si>
    <t>Капітальний ремонт тротуару по вул. А.Лупиноса від вул. В.Чорновола до вул. Пастерівської</t>
  </si>
  <si>
    <t>Капітальний ремонт вул.Надпільна (тротуар, від вул Митницька до Хлібзаводу)</t>
  </si>
  <si>
    <t>Капітальний ремонт тротуару в районі перехрестя вулиць Надпільна та Святомакарівська</t>
  </si>
  <si>
    <t>Капітальний ремонт тротуарів  по вул. Гоголя  від вул. Пастерівська до вул. Смілянська</t>
  </si>
  <si>
    <t>Капітальний ремонт  вул. Джаліля (ремонт тротуару від вул. С.Кішки до ЗОШ №10)</t>
  </si>
  <si>
    <t xml:space="preserve">20.  Капітальний ремонт внутрішньо-квартальних проїздів за адресами: 
вул. Надпільна, 465,
 бульв. Шевченка, 320, 
Різдвяна, 90, 
Новопречистенська, 63, 65, 
Пастерівська, 11 </t>
  </si>
  <si>
    <t>Капітальний ремонт тротуару на перехресті вул. Надпільної та вул. В.Чорновола в м.Черкаси</t>
  </si>
  <si>
    <t>Капітальний ремонт вул. Надпільної (тротуар, від вул. Смілянської до вул. Небесної сотні, від вул. Митницька до вул. Б.Хмельницького)</t>
  </si>
  <si>
    <t>Капітальний ремонт вул. Надпільної (тротуар, від вул.Добровольського до вул. Пацаєва)</t>
  </si>
  <si>
    <t>Капітальний ремонт тротуару по вул. Небесної Сотні від вул. Благовісної до бульвару Шевченка</t>
  </si>
  <si>
    <t xml:space="preserve">Капітальний ремонт пішохідної алеї від вул. Невського до вул. до ДНЗ №18 </t>
  </si>
  <si>
    <t>Капітальний ремонт тротуару по  вул. Новопречистенської  від вул. Благовісної до вул. Надпільної</t>
  </si>
  <si>
    <t xml:space="preserve"> Капітальний ремонт вул. Олексія Панченка (тротуар, непарна сторона) в м.Черкаси</t>
  </si>
  <si>
    <t xml:space="preserve"> Капітальний ремонт вул. Пасперівської (тротуар від житлового будинку №9 по вул. Капітана Пилипенка до вул. Капітана Пилипенка)</t>
  </si>
  <si>
    <t>Капітальний ремонт вул. Хрещатик (тротуар біля навчального закладу №1 "Дюймовочка")</t>
  </si>
  <si>
    <t>Капітальний ремонт тротуарів на перехресті вул. Чіковані  та С.Кішки</t>
  </si>
  <si>
    <t>Капітальний ремонт вул. Чехова (тротуар, непарна сторона від вул. Надпільна до вул. Благовісна) в м.Черкаси (Програма "Громадський бюджет міста Черкаси на 2015-2019 роки" реалізація проектів-переможців)</t>
  </si>
  <si>
    <t>Капітальний ремонт вул.В.Чорновола (тротуар, непарна сторона, від бул.Шевченка до пров.Хижняківський)</t>
  </si>
  <si>
    <t xml:space="preserve"> Капітальний ремонт вул. Смілянська (тротуар, непарна сторона від вул. Володимира Ложешнікова до вул. Вернигори) в м. Черкаси (Програма "Громадський бюджет міста Черкаси на 2015-2019 роки" реалізація проектів-переможців)</t>
  </si>
  <si>
    <t>Капітальний ремонт вул. Вернигори (тротуар, непарна сторона від житлового будинку № 9 по вул. Вернигори до житлового будинку № 52 по вул. Ложешнікова)</t>
  </si>
  <si>
    <t>Капітальний ремонт вул. Новопречистенської (тротуар, непарна сторона від вул. Гоголя до бул. Шевченка)</t>
  </si>
  <si>
    <t>Капітальний ремонт провулку Миколи Ханенка (тротуар, непарна сторона від вул. Смілянської до житлового будинку 18 по вул. Ложешнікова)</t>
  </si>
  <si>
    <t>Капітальний ремонт просп. Хіміків (тротуар, парна сторона від вул. М. Залізняка до провулку Праці)</t>
  </si>
  <si>
    <t>Капітальний ремонт вул. Ярославська (тротуар, парна сторона вздовж житлового будинку 32 по вул. Ярославська)</t>
  </si>
  <si>
    <t>Капітальний ремонт тротуару від вулиці Невського до скверу "Весна" (вздовж ДНЗ № 18)</t>
  </si>
  <si>
    <t>Капітальний ремонт вул. Крилова (тротуар, парна та непарна сторона від вул. Надпільна до провулку Гонти)</t>
  </si>
  <si>
    <t>Капітальний ремонт вул. Новопречистенської (тротуар, парна сторона біля житлового будинку 310 по вул. Благовісна)</t>
  </si>
  <si>
    <t>Капітальний ремонт вул. Нарбутівська (тротуар, парна сторона від вул. Ю. Іллєнка до вул. Чехова)</t>
  </si>
  <si>
    <t>Капітальний ремонт вул. Різдвяна (тротуар, від бул. Шевченка до вул. Толстого)</t>
  </si>
  <si>
    <t>Капітальний ремонт вул. М. Грушевського (тротуар, непарна сторона від вул. Надпільна до провулку Котовського)</t>
  </si>
  <si>
    <t>Будівництво об'єктів вулично-дорожньої інфраструктури</t>
  </si>
  <si>
    <t>Будівництво вул. Квіткова від вул. Сумгаїтської  до вул. Хоменко (з ПКД)</t>
  </si>
  <si>
    <t>Будівництво пішохідної доріжки  по вул. Богдана Хмельницького</t>
  </si>
  <si>
    <t>Будівництво тротуарів (з ПКД) по:
вул. Гоголя,330;
вул.Новопречистинська,63, 65
вул. Благовісна, 341, 343
вул. Пастерівська,11, 21, 25</t>
  </si>
  <si>
    <t>Будівництво вул. Калініна (тротуар непарної сторони вздовж житлових будинків  №103 та №105), в м. Черкаси (з ПКД)</t>
  </si>
  <si>
    <t>Будівництво паркувального майданчика з благоустроєм прилеглої території по вул. Ільїна, 291 (ЗОШ №11) (з ПКД)</t>
  </si>
  <si>
    <t xml:space="preserve"> Розвиток міського електротранспорту та покращення якості надання транспортних послуг громадським транспортом</t>
  </si>
  <si>
    <t>Капітальний ремонт контактної мережі (з ПКД)  (внески в статутний капітал КП “Черкасиелектротранс”):
- придбання та заміна контактного дроту, спецчастин;
- придбання та заміна аварійних опор контактної мережі</t>
  </si>
  <si>
    <t>Акт виконаних робіт</t>
  </si>
  <si>
    <t xml:space="preserve"> Будівництво тролейбусних ліній  (внески в статутний капітал КП "Черкасиелектротранс") зокрема:</t>
  </si>
  <si>
    <t>Будівництво тролейбусної лінії по вул. Гетьмана Сагайдачного (внески в статутний капітал КП "Черкасиелектротранс")</t>
  </si>
  <si>
    <t>Будівництво тролейбусних ліній по вул. Гагаріна, вул.Сержанта Смірнова, Героїв Дніпра, вул. Козацька. (з ПКД) (внески в статутний капітал КП "Черкасиелектротранс")</t>
  </si>
  <si>
    <t>Будівництво тролейбусної ліній по вул. Академіка Корольова, вул. Героїв Сталінграда  (з ПКД) (внески в статутний капітал КП "Черкасиелектротранс")</t>
  </si>
  <si>
    <t>Реконструкція системи опалення на підприємстві (з ПКД) (внески в статутний капітал КП "Черкасиелектротранс")</t>
  </si>
  <si>
    <t>Впровадження системи контролю громадського транспорту та системи електронного обліку перевезених пасажирів і збору виручки</t>
  </si>
  <si>
    <t xml:space="preserve"> Встановлення "Автоматизованої системи комерційного обліку електричної енергії споживача" (АСКОЕ)  (внески в статутний капітал КП “Черкасиелектротранс”)</t>
  </si>
  <si>
    <t xml:space="preserve"> Впровадження "Wi-Fi" зони в тролейбусах (внески в статутний капітал КП “Черкасиелектротранс”)</t>
  </si>
  <si>
    <t>Приведення стану міста у відповідність до санітарно-нормативних вимог</t>
  </si>
  <si>
    <t>Будівництво міського кладовища в районі вул. Промислової та станції Заводської (І черга)</t>
  </si>
  <si>
    <t>Департамент 
житлово-комунального комплексу, 
КП "Комбінат комунальних підприємств"</t>
  </si>
  <si>
    <t>Капітальний ремонт огорожі ( 43 секцій ) на кладовищі в районі  вул.Благовісної, вул. Пушкіна,вул. Ільїна та вул. Івана Франка  (внески до статутного капіталу  КП "Комбінат комунальних підприємств")</t>
  </si>
  <si>
    <t>Капітальний ремонт огорожі (103 секції) на кладовищі в мікрорайоні "Дахнівський"  (внески до статутного капіталу  КП "Комбінат комунальних підприємств")</t>
  </si>
  <si>
    <t>Встановлення модульних туалетних кабін  (внески до статутного капіталу  КП "Черкасиводоканал")</t>
  </si>
  <si>
    <t>Департамент 
житлово-комунального комплексу,
КП "Черкасиводоканал"</t>
  </si>
  <si>
    <t xml:space="preserve">Удосконалення та розвиток системи водовідведення </t>
  </si>
  <si>
    <t>Капітальний ремонт мереж зливової каналізації</t>
  </si>
  <si>
    <t xml:space="preserve"> Капітальний ремонт мереж зливової каналізації провулку Зої Космодем'янської в м. Черкаси</t>
  </si>
  <si>
    <t>Капітальний ремонт зливової каналізації по вул. Самійла Кішки (з ПКД)</t>
  </si>
  <si>
    <t>Капітальний ремонт зливової каналізації по вул. Максима Залізняка (з ПКД)</t>
  </si>
  <si>
    <t xml:space="preserve"> Реконструкція мереж зливової каналізації по вул. Одеській між житловими будинками 10/1, 12/1, 14 (з ПКД)</t>
  </si>
  <si>
    <t xml:space="preserve"> Будівництво зливової каналізації по провул. Слобідський  (з ПКД) </t>
  </si>
  <si>
    <t>Будівництво мереж зливової каналізації по вул. Гоголя (від вул. Чорновола до вул. Юрія Іллєнка) в м.Черкаси (з ПКД)</t>
  </si>
  <si>
    <t>Будівництво мереж зливової каналізації по вул. Є. Кухарця, 4/1 в м.Черкаси (з ПКД)</t>
  </si>
  <si>
    <t>Будівництво мереж зливової каналізації по провулку Філатова в м.Черкаси (з ПКД)</t>
  </si>
  <si>
    <t>Будівництво мереж зливової каналізації по провулку Чайковського, 20 в м.Черкаси (з ПКД)</t>
  </si>
  <si>
    <t>Будівництво мереж зливової каналізації на перехресті вул. Університетська та вул. Добровольчих батальйонів в м.Черкаси (з ПКД)</t>
  </si>
  <si>
    <t>Будівництво мереж зливової каналізації по вул. Сумгаїтська, 61-63 в м.Черкаси (з ПКД)</t>
  </si>
  <si>
    <t>Будівництво мереж зливової каналізації по провулку Чайковського в м.Черкаси (з ПКД)</t>
  </si>
  <si>
    <t>Будівництво зливової каналізації по вул. Козацькій (з ПКД)</t>
  </si>
  <si>
    <t xml:space="preserve">Благоустрій території </t>
  </si>
  <si>
    <t>Реконструкція та упорядкування територій міста</t>
  </si>
  <si>
    <t>Реконструкція фонтану по вул. Б.Вишневецького біля будівлі міськвиконкому в м. Черкаси(внески в статутний капітал КП "Черкасиводоканал)</t>
  </si>
  <si>
    <t>Придбання та встановлення навісів від сонця на комунальному пляжі (внески до статутного капіталу КП "Дирекція парків")</t>
  </si>
  <si>
    <t>Облаштування дерев'яних настилів  на пляжах міста  (внески до статутного капіталу КП "Дирекція парків")</t>
  </si>
  <si>
    <t>Придбання та встановлення літніх душів на пляжах міста (4 шт)  (внески до статутного капіталу КП "Дирекція парків")</t>
  </si>
  <si>
    <t>Виготовлення та встановлення на пляжах міста роздягалень  (внески до статутного капіталу КП "Дирекція парків")</t>
  </si>
  <si>
    <t xml:space="preserve">Придбання та встановлення будиночків для обслуговуючого персоналуна пляжах (4шт.) </t>
  </si>
  <si>
    <t>Придбання та встановлення рятувальної вежі на пляжах (4шт.)</t>
  </si>
  <si>
    <t>Встановлення спортивного майданчика на пляжі</t>
  </si>
  <si>
    <t>Встановленння питних фонтанчиків на пляжах (4шт.)</t>
  </si>
  <si>
    <t>Придбання та встановлення роздягальні на пляжі (як внески в статутний капітал КП "Дирекція парків") (Програма "Громадський бюджет міста Черкаси на 2015-2019 роки" реалізація проектів-переможців)</t>
  </si>
  <si>
    <t>Придбання та розміщення елементів благоустрою ("Лава закоханих з ліхтарем" реалізація розробленого дизайн-проекту)</t>
  </si>
  <si>
    <t>Встановлення напису "Я люблю Черкаси" в парку "Сосновий бір" з ПКД (як внески до статутного капіталу КП "Дирекція парків")</t>
  </si>
  <si>
    <t>Реконструкція  скверу-парку ім.М. Горького</t>
  </si>
  <si>
    <t>Проект утримання та реконструкція парку-пам'ятки садово-паркового мистецтва місцевого значення "Спортивний" в районі вулиці Олексія Панченка (Ярослава Галана) мікрорайону "Лісовий" (як внески до статутного капіталу КП "Дирекція парків")(Програма "Громадський бюджет міста Черкаси на 2015-2019 роки" реалізація проектів-переможців)</t>
  </si>
  <si>
    <t>Реконструкція вхідної групи парку "50-річчя Жовтня" з боку вул. Пальохи (з ПКД)</t>
  </si>
  <si>
    <t>Встановлення пам'ятного знаку в парку "Сосновий бір" (колишній парк ім. 50-річчя Радянської влади)  (як внески до статутного капіталу КП "Дирекція парків") (Програма "Громадський бюджет міста Черкаси на 2015-2019 роки" реалізація проектів-переможців)</t>
  </si>
  <si>
    <t>Будівництво вздовж берега р. Дніпро:
- майданчик для сноубордистів, 
- дитячий майданчик з гойдалками для дітей інвалідів,
- спортивний майданчик з тренажерами для інвалідів,
- літній театр,
танцмайданчик.</t>
  </si>
  <si>
    <t xml:space="preserve">Будівництво туалету на набережній в р-ні вул. Козацька </t>
  </si>
  <si>
    <t>Реконструкція пам'ятника загиблим в Афганістані та інших локальних конфліктах в єдиному меморіальному комплексі по бульвару Шевченка в м. Черкасах</t>
  </si>
  <si>
    <t>Реконструкці території біля пам"ятника жертвам Чонобильської катастрофи-церки ікони "Чонобильський Спас"та пам"ятника жертвам голодомору 1932-1933 роки (влаштування тротуарної плитки для зхаїзду з вул. Смілянської та стоянки автотранспорту  )</t>
  </si>
  <si>
    <t>Гірлянди освітлювальні для прикрашання міста (внески в статутний капітал КП "Міськсвітло"</t>
  </si>
  <si>
    <t>Реконструкція парку "Перемоги" (реконструкція адміністративної будівлі) з ПКД (як внески до статутного капіталу)</t>
  </si>
  <si>
    <t>Капітальний ремонт парку "Перемоги" (реконструкція сцени літньої)  (як внески до статутного капіталу)</t>
  </si>
  <si>
    <t>Капітальний ремонт парку "Перемоги" (встановлення спортивного майданчика ) (як внески до статутного капіталу КП "Дирекція парків")</t>
  </si>
  <si>
    <t>Капітальний ремонт парку "Перемога" (ремонт атракціонів)  (як внески до статутного капіталу КП "Дирекція парків")</t>
  </si>
  <si>
    <t>Придбання атракціону "Колесо огляду" в парку «ім. 50-річчя Радянської влади" (як внески до статутного капіталу КП "Дирекція парків")</t>
  </si>
  <si>
    <t>Будівництво (розміщення)  атракціону "Колесо огляду" в парку "ім. 50-річчя Радянської влади"   (як внески до статутного капіталу КП "Дирекція парків")</t>
  </si>
  <si>
    <t>Реконструкція парку "ім. 50-річчя Радянської влади" (реконструкція адміністративної будівлі) (з ПКД) (як внески до статутного капіталу КП "Дирекція парків")</t>
  </si>
  <si>
    <t>Реконструкція парку "ім. 50-річчя Радянської влади" (реконструкція літнього кінотеатру) (з ПКД) (як внески до статутного капіталу КП "Дирекція парків")</t>
  </si>
  <si>
    <t>Будівництво освітлення в парку "ім. 50-річчя Радянської влади" (з ПКД) (як внески до статутного капіталу КП "Дирекція парків")</t>
  </si>
  <si>
    <t>Реконструкція парку "ім. 50-річчя Радянської влади" (реконструкція каскаду озер) в т. ч. ПКД   (як внески до статутного капіталу КП "Дирекція парків")</t>
  </si>
  <si>
    <t>Придбання спортивного майданчика в парк "ім. 50-річчя Радянської влади" (як внески до статутного капіталу КП "Дирекція парків")</t>
  </si>
  <si>
    <t>Реконструкція парку "ім. 50-річчя Радянської влади" (реконструкція оглядового майданчика)   (як внески до статутного капіталу КП "Дирекція парків")</t>
  </si>
  <si>
    <t>Реконструкція парку "ім. 50-річчя Радянської влади" (реконструкція струмків) (як внески до статутного капіталу КП "Дирекція парків")</t>
  </si>
  <si>
    <t>Капітальний ремонт парку "Долини троянд" (ремонт огорожі)  (як внески до статутного капіталу КП "Дирекція парків")</t>
  </si>
  <si>
    <t>Капітальний ремонт парку "Долини троянд" (ремонт доріжок) в т. ч. ПКД  (як внески до статутного капіталу КП "Дирекція парків")</t>
  </si>
  <si>
    <t>Будівництво сцени в парку "Долини троянд" в т. ч. ПКД  (як внески до статутного капіталу КП "Дирекція парків")</t>
  </si>
  <si>
    <t>Реконструкція Дитячого парку (реконструкція естради літньої)  (як внески до статутного капіталу КП "Дирекція парків")</t>
  </si>
  <si>
    <t>Реконструкція Дитячого парку (реконструкція адміністративної будівлі)  (як внески до статутного капіталу КП "Дирекція парків")</t>
  </si>
  <si>
    <t>Реконструкція Дитячого парку (реконструкція фонтану з вхідною групою) в т. ч. ПКД  (як внески до статутного капіталу КП "Дирекція парків")</t>
  </si>
  <si>
    <t>Реконструкція скверу "Козацький" (між буд. №7 по вул. Козацькій та буд. №12/2 по вул. Припортова)  (як внески до статутного капіталу КП "Дирекція парків")</t>
  </si>
  <si>
    <t>Реконструкція скверу "Молодіжний" по вул. В.Чорновола (як внески до статутного капіталу КП "Дирекція парків")</t>
  </si>
  <si>
    <t>Капітальний ремонт берегоукріплення житлового мікрорайону "Митниця" - І черга в т. ч. ПКД  (як внески до статутного капіталу КП "Дирекція парків")</t>
  </si>
  <si>
    <t>Будівництво системи поливу Набережна ("Митниця" - І черга) т. ч. ПКД  (як внески до статутного капіталу КП "Дирекція парків")</t>
  </si>
  <si>
    <t>Будівництво танцювального майданчика (сквер Б. Хмельницького) в т. ч. ПКД  (як внески до статутного капіталу КП "Дирекція парків")</t>
  </si>
  <si>
    <t>Реконструкція парку   "Хіміків"  (реконструкція стадіону) в т. ч. ПКД  (як внески до статутного капіталу КП "Дирекція парків")</t>
  </si>
  <si>
    <t>Реконструкція парку "Спортивний" в районі вул. О.Панченка  (як внески до статутного капіталу КП "Дирекція парків")</t>
  </si>
  <si>
    <t>Придбання дитячого майданчика парк "Хіміків"  (як внески до статутного капіталу КП "Дирекція парків")</t>
  </si>
  <si>
    <t>Будівництво майданчиків для дресування собак в парку "Перемога" (з ПКД) (як внески до статутного капіталу КП "Дирекція парків")</t>
  </si>
  <si>
    <t>Будівництво майданчиків для дресування собак в парку "Хіміків" (з ПКД) (як внески до статутного капіталу КП "Дирекція парків")</t>
  </si>
  <si>
    <t>Будівництво майданчиків для дресування собак в парку "ім. 50-річчя Радянської влади" (з ПКД)  (як внески до статутного капіталу КП "Дирекція парків")</t>
  </si>
  <si>
    <t>Придбання та встановлення системи відеоспостереження в т.ч. Wi-Fi в парку "ім. 50-річчя Радянської влади" (з ПКД) (як внески до статутного капіталу КП "Дирекція парків")</t>
  </si>
  <si>
    <t>Реконструкція парку "Долини троянд" (реконструкція системи поливу) (з ПКД)</t>
  </si>
  <si>
    <t>Реконструкція парку "Перемога" (реконструкція розподічої установки 0,4кВ) (з ПКД)</t>
  </si>
  <si>
    <t>Реконструкція парку "ім. 50-річчя Радянської влади" (реконструкція розподічої установки 0,4кВ) (з ПКД) (як внески до статутного капіталу КП "Дирекція парків")</t>
  </si>
  <si>
    <t>Реконструкція Парку Хіміків (Реконструкція системи водопостачання та водовідведення ( внески в статутний капітал КП "Дирекція парків")</t>
  </si>
  <si>
    <t xml:space="preserve">Акти 
виконаних робіт
</t>
  </si>
  <si>
    <t xml:space="preserve">Департамент
житлово-комунального комплексу, 
КП "Дирекція парків"
</t>
  </si>
  <si>
    <t>Капітальний ремонт пам"ятного знаку "Літак" в парку "Перемоги" з ПКД (як внески до статутного капіталу КП "Дирекція парків")</t>
  </si>
  <si>
    <t>Реконструкція спортивних майданчиків</t>
  </si>
  <si>
    <t>Реконструкція спортивного майданчику по вул. Петровського (біля житлового будинку №163) в м. Черкаси (з ПКД)</t>
  </si>
  <si>
    <t>Реконструкція спортивного майданчику по вул. Благовісній (біля житлового будинку №308) в м. Черкаси</t>
  </si>
  <si>
    <t xml:space="preserve">Реконструкція спортивного майданчику по вул. Луначарського у дворі будинків №1,3,4,5 в м. Черкаси(з ПКД) </t>
  </si>
  <si>
    <t>Реконструкція квартального спортивного майданчика за адресою: вул. Сумгаїтська, між багатоповерховими житловими будинками №№59,65,67,69 (з ПКД)</t>
  </si>
  <si>
    <t>Реконструкція спортивного майданчику по вул. Тараскова у дворі будинків №3,5,7 в м. Черкаси (з ПКД)</t>
  </si>
  <si>
    <t xml:space="preserve">Реконструкція спортивного майданчика по вул. Орджонікідзе, 147, м. Черкаси (з ПКД) </t>
  </si>
  <si>
    <t>Реконструкція дитячих та спортивних майданчиків по вул. Г.Сталінграду,22 (з ПКД)</t>
  </si>
  <si>
    <t>Придбання обладнання для спортивного дитячого майданчка, що знаходиться у дворі  приміщення майнового комплексу за адресою:  м. Черкаси, вул. Благовісна, 170</t>
  </si>
  <si>
    <t>Придбання та розміщення елементів благоустрою ("вуличні шахи"; вуличні шахові столи)</t>
  </si>
  <si>
    <t xml:space="preserve">Департамент архітектури та містобудування, Департамент житлово-комунального комплексу, КП "Дирекція парків"  </t>
  </si>
  <si>
    <t>Придбання та встановлення міні-моделей архітектурних пам'яток (Укрсоцбанк, редакція газети "Черкаський край", Художня школа, ін.)</t>
  </si>
  <si>
    <t>Департамент архітектури та містобудування</t>
  </si>
  <si>
    <t>Виготовлення та встановлення уніфікованої системи позначок туристичних об’єктів, інформаційних стендів, вказівників, що вказують напрямок та відстань до об’єктів туристичної інфраструктури</t>
  </si>
  <si>
    <t>Департамент архітектури та містобудування, КП "ЧЕЛУАШ"</t>
  </si>
  <si>
    <t>Розміщення елементів благоустрою (інсталяцій) в напрямку параметричної архітектури</t>
  </si>
  <si>
    <t xml:space="preserve">Розміщення елементів благоустрою (інсталяцій, в районі зоопарку) на опорах ЛЕП </t>
  </si>
  <si>
    <t>Створення сучасного європейського спортивного майданчика з безпечним та комфортним покриттям за адресою: вул. Новопречистенська, 31/1 (реалізація проектів-переможців визначених згідно Програми "Громадський бюджет міста Черкаси на 2015-2019 роки")</t>
  </si>
  <si>
    <t>Розміщення елементів благоустрою (світлових інсталяцій)</t>
  </si>
  <si>
    <t>Департамент архітектури та містобудування, Департамент житлово-комунального комплексу</t>
  </si>
  <si>
    <t xml:space="preserve">Формування та створення естетично-привабливого міського середовища  </t>
  </si>
  <si>
    <t>Проведення  загальноукраїнського круглого столу з напрямку організації дизайну міського середовища та реклами в місті Черкаси</t>
  </si>
  <si>
    <t>Оновлення збірника типових конструкцій тимчасових споруд, (кіоски, павільйони, зупинки та ін.)</t>
  </si>
  <si>
    <t>Рішення виконавчого комітету</t>
  </si>
  <si>
    <t>Обслуговування та модернізація електронної бази даних розміщених на території міста рекламних конструкцій (програмний комплекс "PlaceVision")</t>
  </si>
  <si>
    <t>Організація та проведення конкурсу проектів елементів благоустрою для дизайн-оформлення міського середовища (інсталяцій)</t>
  </si>
  <si>
    <t>Придбання та облаштування на території центру соціальної допомоги Соснівського району м.Черкаси ігрового дитячого майданчика для дітей-інвалідів</t>
  </si>
  <si>
    <t>Договір, акт виконаних  робіт</t>
  </si>
  <si>
    <t>Територіальний центр соціальної допомоги Соснівського району м.Черкаси</t>
  </si>
  <si>
    <t>ДСП</t>
  </si>
  <si>
    <t>Придбання та встановлення альтанки для харчування на території центру реінтеграції бездомних осіб за адресою: вул. Рєпіна, 12/1 (переможець конкурсу проектів "Громадський бюджет" на 2017 рік)</t>
  </si>
  <si>
    <t>Договір, накладна, акт виконаних  робіт</t>
  </si>
  <si>
    <t xml:space="preserve">Департамент соціальної політики Черкаської міської ради </t>
  </si>
  <si>
    <t xml:space="preserve"> Ремонт та реконструкція об'єктів комунальної власності</t>
  </si>
  <si>
    <t>Капітальний ремонт, реконструкція  та упорядкування прилеглої території адміністративних будівель та інших об'єктів комунальної власності</t>
  </si>
  <si>
    <t xml:space="preserve">Капітальний ремонт будівель по вул. Бидгощська, 13 в м. Черкаси (з ПКД) (внески в статутний капітал КП "ЧЕЛУАШ") </t>
  </si>
  <si>
    <t>Департамент 
житлово-комунального комплексу, 
КП "ЧЕЛУАШ"</t>
  </si>
  <si>
    <t xml:space="preserve"> Капітальний ремонт адміністративної будівлі  КП "Міськсвітло" по вул. Гоголя  (внески в статутний капітал КП "Міськсвітло") </t>
  </si>
  <si>
    <t>Реконструкція   Будинку  трауру по бульвару Шевченка,155 в м. Черкаси (внутрішньо-оздоблювальні роботи) (внески до статутного капіталу  КП "Комбінат комунальних підприємств")</t>
  </si>
  <si>
    <t>Капітальний ремонт прибудинкової  території будівлі  Будинку трауру  по бульвару Шевченка,155 в м. Черкаси (внески до статутного капіталу  КП "Комбінат комунальних підприємств")</t>
  </si>
  <si>
    <t>Реконструкція будівлі КП "Центральний стадіон" (накриття над трибунами) (ПКД)</t>
  </si>
  <si>
    <t>Реконструкція  Палацу Молоді по вул. Сумгаїтська,12, м. Черкаси (благоустрій  території) (з ПКД)</t>
  </si>
  <si>
    <t>Капітальний ремонт у приміщеннях комітетів самоорганізації населення м.Черкаси</t>
  </si>
  <si>
    <t>Капітальний ремонт першого та  другого корпусів будівлі по вул.В.Чорновола, 118/1 для створення будинку тимчасового та постійного перебування осіб, які опинилися в складних життєвих обставинах (з ПКД)</t>
  </si>
  <si>
    <t>Договір, акт виконаних робіт</t>
  </si>
  <si>
    <t>Департамент соціальної політики, департамент економіки та розвитку</t>
  </si>
  <si>
    <t>Капітальний ремонт приміщень майнового комплексу за адресою вул. Благовісна, 170</t>
  </si>
  <si>
    <t>Капітальний ремонт приміщення майнового комплексу за адресою вул. Благовісна, 170 (корпус К-2 та корпусу Л-2 (покрівля)</t>
  </si>
  <si>
    <t xml:space="preserve">Капітальний ремонт майнового комплексу за адресою: вул.Благовісна, 170, (2 поверх корпусу Л-2)  </t>
  </si>
  <si>
    <t xml:space="preserve">Капітальний ремонт майнового комплексу за адресою: вул.Благовісна, 170, корпус К-2 (фасад)  </t>
  </si>
  <si>
    <t>Капітальний ремонт приміщення майнового комплексу за адресою: м. Черкаси, вул. Благовісна, 170 (корпус Ж-2 (санвузли І та ІІ поверху) з ПКД</t>
  </si>
  <si>
    <t>Капітальний ремонт приміщення майнового комплексу за адресою: м. Черкаси, вул. Благовісна, 170 (перший поверх корпус Ж-2) (з ПКД)</t>
  </si>
  <si>
    <t>Капітальний ремонт приміщення майнового комплексу за адресою: м. Черкаси, вул. Благовісна, 170 (покрівля корпусу И-4) (з ПКД)</t>
  </si>
  <si>
    <t>Капітальний ремонт приміщення майнового комплексу за адресою: м. Черкаси, вул. Благовісна, 170 (покрівля корпусу Д-4) (з ПКД)</t>
  </si>
  <si>
    <t>Капітальний ремонт приміщення майнового комплексу за адресою: м. Черкаси, вул. Благовісна, 170 (перший поверх корпус З-2) (з ПКД)</t>
  </si>
  <si>
    <t>Реконструкція частини приміщень по вул. Благовісній,170 під міський архів (з ПКД)</t>
  </si>
  <si>
    <t>Поведення робіт з благоустрою прилеглої території приміщення майнового комплексу за адресою: вул.Благовісна, 170 (корпус В-2, перший поверх)</t>
  </si>
  <si>
    <t>Реконструкція приміщення майнового комплексу за адресою вул. Благовісна, 170 (корпус В-2, перший поверх)</t>
  </si>
  <si>
    <t>Реконструкція приміщень під танцювальну залу Черкаського міського багатопрофільного молодіжного центру за адресою вул. Благовісна, 170 (з ПКД)</t>
  </si>
  <si>
    <t xml:space="preserve">Реконструкція приміщення майнового комплексу за адресою вул. Благовісна, 170 для Центру надання соціальних послуг "Прозорий офіс" (корпуси Г-3, О-2, Т-1 та навіс) (з ПКД)   </t>
  </si>
  <si>
    <t xml:space="preserve"> Капітальний ремонт адмінбудівлі Черкаського міськвиконкому за адресою Б.Вишневецького, 36 </t>
  </si>
  <si>
    <t>Капітальний ремонт адмінбудівлі Черкаського міськвиконкому за адресою Б.Вишневецького, 36 (з ПКД) (покрівлі)</t>
  </si>
  <si>
    <t>Капітальний ремонт адмінбудівлі Черкаського міськвиконкому за адресою Б.Вишневецького, 36 (з ПКД) (внутрішня електромережа)</t>
  </si>
  <si>
    <t>Капітальний ремонт адмінбудівлі Черкаського міськвиконкому за адресою Б.Вишневецького, 36 (з ПКД) (фасад, II-VII поверх)</t>
  </si>
  <si>
    <t>Капітальний ремонт адмінбудівлі Черкаського міськвиконкому за адресою Б.Вишневецького, 36 (ганок заднього двору та фундамент заднього двору) (з ПКД)</t>
  </si>
  <si>
    <t>Капітальний ремонт адмінбудівлі Черкаського міськвиконкому за адресою Б.Вишневецького, 36 (з ПКД) (маршові сходи з заміною перил)</t>
  </si>
  <si>
    <t>Капітальний ремонт адмінбудівлі Черкаського міськвиконкому за адресою Б.Вишневецького, 36 (з ПКД) (коридори, вестибюлі 1-3 поверх)</t>
  </si>
  <si>
    <t>Капітальний ремонт адмінбудівлі Черкаського міськвиконкому за адресою Б.Вишневецького, 36 (з ПКД) (санвузли 2-6 поверхів)</t>
  </si>
  <si>
    <t>Капітальний ремонт адмінбудівлі Черкаського міськвиконкому за адресою Б.Вишневецького, 36 (з ПКД) (каб.№ 102, 204, 205, 215 -218, 317,418, 501-503, 508-511, 513-520, 601-603)</t>
  </si>
  <si>
    <t>Реконструкція адмінбудівлі за адресою вул.Б.Вишневецького, 36</t>
  </si>
  <si>
    <t xml:space="preserve">Капітальний ремонт адміністративної будівлі територіального центру соціальної допомоги Соснівського району м.Черкаси за адресою: вул. Пушкіна, 13-а </t>
  </si>
  <si>
    <t xml:space="preserve">Капітальний ремонт адміністративної будівлі територіального центру соціальної допомоги Соснівського району м.Черкаси за адресою: вул. Пушкіна, 13-а (з ПКД):
- утеплення зовнішніх стін
- ремонт актового залу
- 3 санвузлів для облаштування душової кімнати у відділеннях соціально-побутової адаптації та соціальної реабілітації дітей-інвалідів
-заміна 6 вхідних дверей)
-ремонт зовнішніх та внутрішніх віконних укосів </t>
  </si>
  <si>
    <t xml:space="preserve">Територіальний центр соціальної допомоги Соснівського району м.Черкаси </t>
  </si>
  <si>
    <t>Капітальний ремонт систем опалення, водопостачання і водовідведення в адміністративній будівлі територіального центру соціальної допомоги Соснівського району м.Черкаси за адресою: вул. Пушкіна, 13-а (з ПКД)</t>
  </si>
  <si>
    <t xml:space="preserve">Територіальний центр соціальної допомоги Соснівського району м.Черкаси
</t>
  </si>
  <si>
    <t>Капітальний ремонт пішохідних доріжок (облаштування бруківкою) на прилеглій до адміністративної будівлі територіального центру соціальної допомоги Соснівського району м.Черкаси території за адресою: вул. Пушкіна,13-а</t>
  </si>
  <si>
    <t>Капітальний ремонт адміністративної будівлі територіального центру соціальної допомоги Придніпровського району   м. Черкаси за адресою: вул. Гвардійська, 7/5</t>
  </si>
  <si>
    <t>Капітальний ремонт систем водопостачання і водовідведення в адміністративній будівлі територіального центру соціальної допомоги Придніпровського району   м. Черкаси за адресою: вул. Гвардійська, 7/5 (з ПКД)</t>
  </si>
  <si>
    <t>Територіальний центр соціальної допомоги Придніпровського району м.Черкаси</t>
  </si>
  <si>
    <t>Капітальний ремонт  системи опалення в адміністративній будівлі територіального центру соціальної допомоги Придніпровського району   м. Черкаси за адресою: вул. Гвардійська, 7/5 (з ПКД)</t>
  </si>
  <si>
    <t xml:space="preserve">Територіальний центр соціальної допомоги Придніпровського району м.Черкаси
</t>
  </si>
  <si>
    <t>Капітальний ремонт приміщень адміністративної будівлі територіального центру соціальної допомоги Придніпровського району   м. Черкаси за адресою: вул. Гвардійська, 7/5 (з ПКД)</t>
  </si>
  <si>
    <t>Капітальний ремонт приміщень нежитлової будівлі по вул. Небесної Сотні, 3 в м. Черкаси, додаткові роботи (з ПКД)</t>
  </si>
  <si>
    <t xml:space="preserve">Департамент економіки та розвитку </t>
  </si>
  <si>
    <t>Капітальний ремонт покрівлі (з ПКД)</t>
  </si>
  <si>
    <t>Капітальний ремонт приміщень (з ПКД)</t>
  </si>
  <si>
    <t>Реконструкція внутрішньобудинкової мережі системи опалення з встановленням ІТП (з ПКД)</t>
  </si>
  <si>
    <t>Капітальний ремонт будівлі (фасад) (з ПКД)</t>
  </si>
  <si>
    <t>Капітальний ремонт приміщень адміністративної будівлі по бул.Шевченка, 307 (з ПКД) з облаштуванням відкидного пандусу для доставки документів до архіву особових справ отримувачів всіх видів соціальних допомог</t>
  </si>
  <si>
    <t>Договір, 
акт виконаних робіт</t>
  </si>
  <si>
    <t>Капітальний ремонт адміністративної будівлі по бул. Шевченка, 117 (з ПКД)</t>
  </si>
  <si>
    <t>Капітальний ремонт покрівлі (з ПКД) (аварійний стан)</t>
  </si>
  <si>
    <t>Капітальний ремонт нежитлової будівлі (аварійний стан) (з ПКД)</t>
  </si>
  <si>
    <t>Капітальний ремонт нежитлового приміщення по вул. Можайського, 50</t>
  </si>
  <si>
    <t>Встановлення системи водовідведення до будівлі (з ПКД)</t>
  </si>
  <si>
    <t>Капітальний ремонт житла дитячих будинків сімейного типу</t>
  </si>
  <si>
    <t xml:space="preserve">Капітальний ремонт житла дитячих будинків сімейного типу:  
Йоненка Олексія Григоровича та Йоненко Лариси Федорівни за адресою:  м. Черкаси, бул. Шевченка, 150, кв. 80;
Гнатюка Андрія Анатолійовича та Гнатюк Любові Михайлівни за адресою:  м. Черкаси, бул. Шевченка, 150 кв. 108
</t>
  </si>
  <si>
    <t xml:space="preserve">Департамент соціальної політики 
</t>
  </si>
  <si>
    <t xml:space="preserve">Будівництво нових об'єктів </t>
  </si>
  <si>
    <t>Будівництво житлового будинку по вул. Якубовського, 17, м. Черкаси (з ПКД)</t>
  </si>
  <si>
    <t>Будівництво Льодового Палацу в м. Черкаси (з ПКД)</t>
  </si>
  <si>
    <t>Будівництво спортивного комплексу за адресою: вул. Героїв Дніпра навпроти будинку 53 в м. Черкаси (для занять пляжним волейболом) (з ПКД)</t>
  </si>
  <si>
    <t>Будівництво будівлі "Документ-сервісу "ГОТОВО"" м. Черкаси (з ПКД)</t>
  </si>
  <si>
    <t>Будівництво ДНЗ за адресою вул. Г. Дніпра, 87                                       м. Черкаси (з ПКД)</t>
  </si>
  <si>
    <t>Прибудова до Палацу молоді по вул.Сумгаїтській, 12 в м. Черкаси</t>
  </si>
  <si>
    <t xml:space="preserve">Будівництво малих архітектурних форм по вул. Благовісна, (непарна сторона між вул. Леніна та Смілянська) (внески в статутний капітал КП"Черкаські ринки") </t>
  </si>
  <si>
    <t xml:space="preserve">Акт виконаних  робіт </t>
  </si>
  <si>
    <t>КП "Черкаські ринки"     
         Департамент економіки та розвитку</t>
  </si>
  <si>
    <t xml:space="preserve">Укладання тротуарною плиткою території ярмарок (внески в статутний капітал КП"Черкаські ринки") 
</t>
  </si>
  <si>
    <t xml:space="preserve">Виготовлення ПКД для розміщення ринків (внески в статутний капітал КП"Черкаські ринки") </t>
  </si>
  <si>
    <t xml:space="preserve">Пріоритет  ОСВІТА </t>
  </si>
  <si>
    <t xml:space="preserve">Будівництво об'єктів </t>
  </si>
  <si>
    <t>Добудова спортивно-оздоровчого корпусу д/с №74 пров. Боженка, 14 (з ПКД) (з ПКД)</t>
  </si>
  <si>
    <t>Будівництво комплексу для ігрових видів спорту по вул. Героїв Дніпра (внески до статутного капіталу КП "Будівельник") з (ПКД)</t>
  </si>
  <si>
    <t>Департамент освіти та гуманітарної політики</t>
  </si>
  <si>
    <t>ДОГП</t>
  </si>
  <si>
    <t>Придбання електронного табло для КП"Будівельник"</t>
  </si>
  <si>
    <t xml:space="preserve">Накладна
</t>
  </si>
  <si>
    <t>Покращення інфраструктури навчально - виховних закладів, закладів культури, спортивно - оздоровчих закладів і комплексів</t>
  </si>
  <si>
    <t>Капітальний ремонт приміщень (фойє) Черкаського міського Будинку культури ім. І. Кулика (з ПКД)</t>
  </si>
  <si>
    <t>Капітальний ремонт будівлі ДМШ №1 ім. М.В. Лисенка (з ПКД)</t>
  </si>
  <si>
    <t>Капітальний ремонт будівлі (фасад) ДМШ №2 (з ПКД)</t>
  </si>
  <si>
    <t>Капітальний ремонт будівлі (внутрішні інженерні мережі) ДМШ №3 (з ПКД)</t>
  </si>
  <si>
    <t>Капітальний ремонт будівлі ДМШ №5 (з ПКД)</t>
  </si>
  <si>
    <t>Капітальний ремонт будівлі (фасад) Дитячої школи мистецтв ім. Нарбута (з ПКД)</t>
  </si>
  <si>
    <t>Капітальний ремонт будівлі ЦДЮТ (з ПКД)</t>
  </si>
  <si>
    <t>Капітальний ремонт будівлі Багатопрофільного молодіжного центру (з ПКД)</t>
  </si>
  <si>
    <t>Капітальний ремонт будівлі ПНЗ Станції юних техніків (з ПКД)</t>
  </si>
  <si>
    <t xml:space="preserve">Реконструкція будівлі ЦДЮТ (з ПКД) </t>
  </si>
  <si>
    <t>Капітальний ремонт будівлі (актова зала) ЦДЮТ (з ПКД)</t>
  </si>
  <si>
    <t>Придбання крісел глядацьких для актової зали ЦДЮТ</t>
  </si>
  <si>
    <t>Капітальний ремонт будівлі ДЮСШ з веслування (елінг за адресою вул. Гагаріна,5) в т.ч. виготовлення ПКД</t>
  </si>
  <si>
    <t>Департамент 
освіти та гуманітарної політики</t>
  </si>
  <si>
    <t>Реконструкція гребного каналу Дитячо-юнацька спортивна школа з веслування по вул.Гагаріна, 5 (з ПКД)</t>
  </si>
  <si>
    <t xml:space="preserve">Акт 
виконаних робіт
</t>
  </si>
  <si>
    <t xml:space="preserve">Департамент
освіти та гуманітарної політики
</t>
  </si>
  <si>
    <t>Реконструкція запасного футбольного поля на території КП "Центральний стадіон"  (з ПКД)</t>
  </si>
  <si>
    <t>Придбання музичних інструментів для ДМШ міста</t>
  </si>
  <si>
    <t>Фінансова підтримка Громадських організацій спортивного спрямування</t>
  </si>
  <si>
    <t xml:space="preserve">Покращення інфраструктури дошкільного навчального закладу  № 1 Черкаської міської ради </t>
  </si>
  <si>
    <t>Реконструкція будівлі (фасад) ДНЗ №1 (з ПКД)</t>
  </si>
  <si>
    <t xml:space="preserve">Покращення інфраструктури дошкільного навчального закладу № 2 Черкаської міської ради </t>
  </si>
  <si>
    <t>Капітальний ремонт покрівлі ДНЗ № 2</t>
  </si>
  <si>
    <t xml:space="preserve">Покращення інфраструктури дошкільного навчального закладу № 5 Черкаської міської ради </t>
  </si>
  <si>
    <t>Капітальний ремонт будівлі ДНЗ №5 (з ПКД)</t>
  </si>
  <si>
    <t>Капітальний ремонт прилеглої території ДНЗ №5 (з ПКД)</t>
  </si>
  <si>
    <t>Прибання обладнання для  ДНЗ №5</t>
  </si>
  <si>
    <t xml:space="preserve">Покращення інфраструктури дошкільного навчального закладу  № 7  Черкаської міської ради </t>
  </si>
  <si>
    <t>Капітальний ремонт будівлі (фасад) ДНЗ №7 (з ПКД)</t>
  </si>
  <si>
    <t>Реконструкція будівлі ДНЗ № 7 (з ПКД)</t>
  </si>
  <si>
    <t>Капітальний ремонт будівлі (покрівля)ДНЗ №7 (з ПКД)</t>
  </si>
  <si>
    <t xml:space="preserve">окращення інфраструктури дошкільного навчального закладу  № 9 Черкаської міської ради </t>
  </si>
  <si>
    <t>Реконструкція будівлі ДНЗ №9 (з ПКД)</t>
  </si>
  <si>
    <t xml:space="preserve">Покращення інфраструктури дошкільного навчального закладу  № 10  Черкаської міської ради </t>
  </si>
  <si>
    <t>Капітальний ремонт будівлі ДНЗ №10 (з ПКД)</t>
  </si>
  <si>
    <t>Капітальний ремонт прилеглої території ДНЗ №10 (з ПКД)</t>
  </si>
  <si>
    <t>Прибання обладнання для ДНЗ № 10</t>
  </si>
  <si>
    <t>Прибання обладнання для спортивного залу ДНЗ № 10</t>
  </si>
  <si>
    <t xml:space="preserve">Покращення інфраструктури дошкільного навчального закладу  № 13 Черкаської міської ради </t>
  </si>
  <si>
    <t>Капітальний ремонт будівлі (внутрішні мережі опалення, ІТП) ДНЗ №13 (з ПКД)</t>
  </si>
  <si>
    <t xml:space="preserve">Реконстркуція будівлі (покрівля) ДНЗ №13 </t>
  </si>
  <si>
    <t xml:space="preserve">Покращення інфраструктури дошкільного навчального закладу  № 18 Черкаської міської ради </t>
  </si>
  <si>
    <t>Реконструкція будівлі (фасад) ДНЗ №18 (з ПКД)</t>
  </si>
  <si>
    <t>Придбання картоплечистки МОК-15 ДНЗ № 18</t>
  </si>
  <si>
    <t>Наклдана</t>
  </si>
  <si>
    <t>Придбання мясорубки ДНЗ № 18</t>
  </si>
  <si>
    <t>Придбання звукопідсилюючого комплекту (Clarity MCF) та радіо-мікрофону (CX-200) для ДНЗ № 18 "Вербиченька" ЧМР</t>
  </si>
  <si>
    <t>Капітальний ремонт будівлі (внутрішні мережі водопостачання та каналізації) ДНЗ № 18 (з ПКД)</t>
  </si>
  <si>
    <t xml:space="preserve">Покращення інфраструктури дошкільного навчального закладу  № 21  Черкаської міської ради </t>
  </si>
  <si>
    <t>Капітальний ремонт будівлі ДНЗ № 21 (з ПКД)</t>
  </si>
  <si>
    <t xml:space="preserve">Покращення інфраструктури дошкільного навчального закладу  № 22  Черкаської міської ради </t>
  </si>
  <si>
    <t>Капітальний ремонт будівлі (заміна вікон) ДНЗ №22 (з ПКД)</t>
  </si>
  <si>
    <t>Капітальний ремонт будівлі (санвузли) ДНЗ №22 (з ПКД)</t>
  </si>
  <si>
    <t>Капітальний ремонт будівлі (павільйони) ДНЗ №22 (з ПКД)</t>
  </si>
  <si>
    <t>Капітальний ремонт будівлі (утеплення стін перший етап 30%) ДНЗ №22 (з ПКД)</t>
  </si>
  <si>
    <t xml:space="preserve">Покращення інфраструктури дошкільного навчального закладу № 23 Черкаської міської ради </t>
  </si>
  <si>
    <t>Капітальний ремонт будівлі (внутрішні інженерні мережі) ДНЗ № 23 (з ПКД)</t>
  </si>
  <si>
    <t xml:space="preserve">Покращення інфраструктури дошкільного навчального закладу № 25 Черкаської міської ради </t>
  </si>
  <si>
    <t>Реконструкція будівлі (фасад) ДНЗ № 25 (з ПКД)</t>
  </si>
  <si>
    <t>Капітальний ремонт будівлі (покрівля) ДНЗ № 25 (з ПКД)</t>
  </si>
  <si>
    <t xml:space="preserve">Покращення інфраструктури дошкільного навчального закладу  № 27  Черкаської міської ради </t>
  </si>
  <si>
    <t>Реконструкція будівлі (фасад) ДНЗ № 27 (з ПКД)</t>
  </si>
  <si>
    <t xml:space="preserve">Покращення інфраструктури дошкільного навчального закладу № 29 Черкаської міської ради </t>
  </si>
  <si>
    <t>Капітальний ремонт будівлі ДНЗ №29 (з ПКД)</t>
  </si>
  <si>
    <t>Придбання обладнання ДНЗ № 29 (з ПКД)</t>
  </si>
  <si>
    <t xml:space="preserve">Покращення інфраструктури дошкільного навчального закладу № 30 Черкаської міської ради </t>
  </si>
  <si>
    <t>Реконструкція будівлі (фасад) ДНЗ № 30 (з ПКД)</t>
  </si>
  <si>
    <t>Капітальний ремонт будівлі (заміна вікон) ДНЗ №30 (з ПКД)</t>
  </si>
  <si>
    <t xml:space="preserve">Покращення інфраструктури дошкільного навчального закладу спеціального типу № 31 "Калинка" Черкаської міської ради </t>
  </si>
  <si>
    <t>Реконструкція будівлі ДНЗ №31(внутрішні інженерні мережі) (з ПКД)</t>
  </si>
  <si>
    <t xml:space="preserve">Придбання додаткових ігор та роздаткового матеріалу для дітей раннього та дошкільного віку дошкільного навчального закладу спеціального типу № 31 "Калинка" Черкаської міської ради </t>
  </si>
  <si>
    <t xml:space="preserve">Придбання обладнання для спортивного залу дошкільного навчального закладу спеціального типу № 31 "Калинка" Черкаської міської ради </t>
  </si>
  <si>
    <t xml:space="preserve">Придбання електромясорубки промислової для харчоблоку дошкільного навчального закладу спеціального типу № 31 "Калинка" Черкаської міської ради </t>
  </si>
  <si>
    <t xml:space="preserve">Придбання праски для пральні дошкільного навчального закладу спеціального типу № 31 "Калинка" Черкаської міської ради </t>
  </si>
  <si>
    <t xml:space="preserve">Придбання ноутбуків дошкільного навчального закладу спеціального типу № 31 "Калинка" Черкаської міської ради </t>
  </si>
  <si>
    <t xml:space="preserve">Покращення інфраструктури дошкільного навчального закладу № 32 Черкаської міської ради </t>
  </si>
  <si>
    <t>Капітальний ремонт будівлі (заміна вікон) ДНЗ №32 (з ПКД)</t>
  </si>
  <si>
    <t xml:space="preserve">Покращення інфраструктури дошкільного навчального закладу  № 33 Черкаської міської ради </t>
  </si>
  <si>
    <t>Капітальний ремонт будівлі (фасад) дошкільного навчального закладу № 33 (з ПКД)</t>
  </si>
  <si>
    <t>Капітальний ремонт прилеглої території (павільйони) дошкільного навчального закладу  № 33 (з ПКД)</t>
  </si>
  <si>
    <t xml:space="preserve">Покращення інфраструктури дошкільного навчального закладу (ясла-садок) № 34 "Дніпряночка" Черкаської міської ради </t>
  </si>
  <si>
    <t>Реконструкція будівлі (фасад) дошкільного навчального закладу (ясла-садок) № 34 "Дніпряночка" Черкаської міської ради (з ПКД)</t>
  </si>
  <si>
    <t xml:space="preserve">Покращення інфраструктури дошкільного навчального закладу № 35 Черкаської міської ради </t>
  </si>
  <si>
    <t>Капітальний ремонт будівлі (фасад) ДНЗ №35 (з ПКД)</t>
  </si>
  <si>
    <t>Реконструкція будівлі (дитячий майданчик) ДНЗ №35 (з ПКД) (Програма "Громадський бюджет міста Черкаси на 2015-2019 роки" реалізація проектів-переможців)</t>
  </si>
  <si>
    <t xml:space="preserve">Покращення інфраструктури дошкільного навчального закладу  № 37 Черкаської міської ради </t>
  </si>
  <si>
    <t>Придбання картоплечистки МОК-15 ДНЗ № 37</t>
  </si>
  <si>
    <t>Придбання проектора ДНЗ № 37</t>
  </si>
  <si>
    <t>Капітальний ремонт прилеглої території (павільони) ДНЗ № 37 (з ПКД)</t>
  </si>
  <si>
    <t>Капітальний ремонт приміщень (групові осередки)  ДНЗ №37 (з ПКД)</t>
  </si>
  <si>
    <t xml:space="preserve">Покращення інфраструктури дошкільного навчального закладу  № 38 Черкаської міської ради </t>
  </si>
  <si>
    <t>Реконструкція будівлі (фасад) дошкільного навчального закладу (ясла-садок) № 38  Черкаської міської ради (з ПКД)</t>
  </si>
  <si>
    <t xml:space="preserve">Покращення інфраструктури дошкільного навчального закладу  № 39 Черкаської міської ради </t>
  </si>
  <si>
    <t>Капітальний ремонт будівлі (заміна вікон) ДНЗ №39 (з ПКД)</t>
  </si>
  <si>
    <t>Капітальний ремонт прилеглої території (ігрові майданчики) ДНЗ №  39 (з ПКД)</t>
  </si>
  <si>
    <t>Капітальний ремонт будівлі ДНЗ №39 (з ПКД)</t>
  </si>
  <si>
    <t xml:space="preserve">Покращення інфраструктури дошкільного навчального закладу № 41 Черкаської міської ради </t>
  </si>
  <si>
    <t>Капітальний ремонт будівлі (покрівля) ДНЗ №41 (з ПКД)</t>
  </si>
  <si>
    <t>Капітальний ремонт будівлі (заміна вікон) ДНЗ №41 (з ПКД)</t>
  </si>
  <si>
    <t>Капітальний ремонт прилеглої території (огорожа) ДНЗ №41 (з ПКД)</t>
  </si>
  <si>
    <t>Капітальний ремонт прилеглої території (павільойни) ДНЗ №41 (з ПКД)</t>
  </si>
  <si>
    <t xml:space="preserve">Покращення інфраструктури дошкільного навчального закладу № 43 Черкаської міської ради </t>
  </si>
  <si>
    <t>Капітальний ремонт будівлі (заміна  вікон) ДНЗ №43 (з ПКД)</t>
  </si>
  <si>
    <t>Капітальний ремонт будівлі (пральня) ДНЗ №43 (з ПКД)</t>
  </si>
  <si>
    <t>Капітальний ремонт будівлі (санвузли) ДНЗ №43 (з ПКД)</t>
  </si>
  <si>
    <t xml:space="preserve">Відновлення мережі зовнішнього освітлення, встановлення енергозберігаючих світильників ДНЗ №43 (з ПКД) (7 стовпів) </t>
  </si>
  <si>
    <t xml:space="preserve">Покращення інфраструктури дошкільного навчального закладу № 45 Черкаської міської ради </t>
  </si>
  <si>
    <t>Реконструкція будівлі (фасад) дошкільного навчального закладу (ясла-садок) № 45  Черкаської міської ради (з ПКД)</t>
  </si>
  <si>
    <t xml:space="preserve">Покращення інфраструктури дошкільного навчального закладу № 46  Черкаської міської ради </t>
  </si>
  <si>
    <t>Реконструкція будівлі ДНЗ № 46 (з ПКД)</t>
  </si>
  <si>
    <t xml:space="preserve">Покращення інфраструктури дошкільного навчального закладу  № 50 Черкаської міської ради </t>
  </si>
  <si>
    <t>Капітальний ремонт будівлі (внутрішні інженерні мережі) ДНЗ № 50 (з ПКД)</t>
  </si>
  <si>
    <t xml:space="preserve">Покращення інфраструктури дошкільного навчального закладу  № 54 Черкаської міської ради </t>
  </si>
  <si>
    <t>Реконструкція будівлі (фасад) ДНЗ № 54 (з ПКД)</t>
  </si>
  <si>
    <t>Реконструкція будівлі (зовнішнє освітлення) ДНЗ № 54 (з ПКД)</t>
  </si>
  <si>
    <t>Капітальний ремонт будівлі (заміна вікон) ДНЗ №54 (з ПКД)</t>
  </si>
  <si>
    <t xml:space="preserve">Покращення інфраструктури дошкільного навчального закладу  № 55 Черкаської міської ради </t>
  </si>
  <si>
    <t>Капітальний ремонт будівлі  ДНЗ №  55 (з ПКД)</t>
  </si>
  <si>
    <t xml:space="preserve">Покращення інфраструктури дошкільного навчального закладу № 57 Черкаської міської ради </t>
  </si>
  <si>
    <t>Капітальний ремонт прилеглої території дошкільного навчального закладу (ясла-садок)  № 57 (плитка, майданчик) (з ПКД)</t>
  </si>
  <si>
    <t>Реконструкція будівлі (внутрішні мережі опаленя) ДНЗ № 57 (з ПКД)</t>
  </si>
  <si>
    <t xml:space="preserve">Покращення інфраструктури дошкільного навчального закладу № 59 Черкаської міської ради </t>
  </si>
  <si>
    <t>Капітальний ремонт будівлі (системи опалення) ДНЗ  "Петрушка"№59 (з ПКД)</t>
  </si>
  <si>
    <t>Реконструкція будівлі ДНЗ № 59 (з ПКД)</t>
  </si>
  <si>
    <t>Капітальний ремонт будівлі (внутрішні мережі опалення)  ДНЗ № 59</t>
  </si>
  <si>
    <t xml:space="preserve">Покращення інфраструктури дошкільного навчального закладу № 60 Черкаської міської ради </t>
  </si>
  <si>
    <t>Капітальний ремонт будівлі (заміна вікон) ДНЗ №60 (з ПКД)</t>
  </si>
  <si>
    <t>Капітальний ремонт будівлі (покрівля) ДНЗ №60 (з ПКД)</t>
  </si>
  <si>
    <t>Капітальний ремонт будівлі (асфальтування території) ДНЗ №60 (з ПКД)</t>
  </si>
  <si>
    <t>Капітальний ремонт будівлі (музична зала) ДНЗ №60 (з ПКД)</t>
  </si>
  <si>
    <t xml:space="preserve">Покращення інфраструктури дошкільного навчального закладу № 61 Черкаської міської ради </t>
  </si>
  <si>
    <t>Капітальний ремонт будівлі (покрівля) ДНЗ №61 (з ПКД)</t>
  </si>
  <si>
    <t>Капітальний ремонт будівлі (фасад) ДНЗ №61 (з ПКД)</t>
  </si>
  <si>
    <t>Капітальний ремонт будівлі (харчоблок) ДНЗ №61 (з ПКД)</t>
  </si>
  <si>
    <t xml:space="preserve">Покращення інфраструктури дошкільного навчального закладу  № 62 Черкаської міської ради </t>
  </si>
  <si>
    <t>Капітальний ремонт прилеглої території (ігрові майданчики) ДНЗ № 62 (з ПКД)</t>
  </si>
  <si>
    <t>Капітальний ремонт будівлі (заміна вікон) ДНЗ №62 (з ПКД)</t>
  </si>
  <si>
    <t>Капітальний ремонт будівлі (внутрішня межа опалення) ДНЗ №62 (з ПКД)</t>
  </si>
  <si>
    <t>Капітальний ремонт будівлі (заміна вікон в групових осередках) ДНЗ №62 (з ПКД)</t>
  </si>
  <si>
    <t>Капітальний ремонт в групових осередків (3 групи) ДНЗ №62 (з ПКД)</t>
  </si>
  <si>
    <t xml:space="preserve">Покращення інфраструктури дошкільного навчального закладу № 63 Черкаської міської ради </t>
  </si>
  <si>
    <t>Реконструкція будівлі (фасад) ДНЗ №63 (з ПКД)</t>
  </si>
  <si>
    <t xml:space="preserve">Покращення інфраструктури дошкільного навчального закладу  № 65 Черкаської міської ради </t>
  </si>
  <si>
    <t>Реконструкція будівлі (фасад) ДНЗ №65 (з ПКД)</t>
  </si>
  <si>
    <t xml:space="preserve">Покращення інфраструктури дошкільного навчального закладу № 69 Черкаської міської ради </t>
  </si>
  <si>
    <t>Реконструкція будівлі ДНЗ № 69 (з ПКД)</t>
  </si>
  <si>
    <t>Капітальний ремонт приміщень (заміна вікон ) (ясла-садок) ДНЗ №69 (з ПКД)</t>
  </si>
  <si>
    <t xml:space="preserve">Покращення інфраструктури дошкільного навчального закладу  № 70 Черкаської міської ради </t>
  </si>
  <si>
    <t>Капітальний ремонт будівлі (фасад) ДНЗ №  70 (з ПКД)</t>
  </si>
  <si>
    <t>Капітальний ремонт прилеглої території (ігрові майданчики) ДНЗ №  70 (з ПКД)</t>
  </si>
  <si>
    <t xml:space="preserve">Покращення інфраструктури дошкільного навчального закладу  № 72 Черкаської міської ради </t>
  </si>
  <si>
    <t>Реконструкція будівлі (фасад) ДНЗ № 72 (з ПКД)</t>
  </si>
  <si>
    <t xml:space="preserve">Покращення інфраструктури дошкільного навчального закладу  № 73 Черкаської міської ради </t>
  </si>
  <si>
    <t>Реконструкція будівлі (утеплення фасаду) ДНЗ №73 (з ПКД)</t>
  </si>
  <si>
    <t>Капітальний ремонт будівлі (груповий осередок) ДНЗ №  73 (з ПКД)</t>
  </si>
  <si>
    <t>Капітальний ремонт прилеглої території ДНЗ № 73 ЧМР (з ПКД) (реалізація проектів-переможців визначених згідно Програми "Громадський бюджет міста Черкаси на 2015-2019 роки")</t>
  </si>
  <si>
    <t>Капітальний ремонт будівлі (санітарні вузли) ДНЗ №  73 (з ПКД)</t>
  </si>
  <si>
    <t xml:space="preserve">Покращення інфраструктури дошкільного навчального закладу  № 74 Черкаської міської ради </t>
  </si>
  <si>
    <t>Капітальний ремонт будівлі (заміна вікон) ДНЗ №74 (з ПКД)</t>
  </si>
  <si>
    <t>Капітальний ремонт прилеглої території (ігрові майданчики) ДНЗ №  74 (з ПКД)</t>
  </si>
  <si>
    <t>Капітальний ремонт будівлі (покрівля) ДНЗ №74 (з ПКД)</t>
  </si>
  <si>
    <t xml:space="preserve">Покращення інфраструктури дошкільного навчального закладу  № 76 Черкаської міської ради </t>
  </si>
  <si>
    <t xml:space="preserve">Реконструкція прилеглої території ДНЗ № 76 </t>
  </si>
  <si>
    <t xml:space="preserve">Покращення інфраструктури дошкільного навчального закладу № 77 Черкаської міської ради </t>
  </si>
  <si>
    <t>Капітальний ремонт прилеглої території  ДНЗ №  77 (з ПКД)</t>
  </si>
  <si>
    <t xml:space="preserve">Реконструкція будівлі (заміна вікон) ДНЗ № 77 (з ПКД) </t>
  </si>
  <si>
    <t xml:space="preserve">Реконструкція будівлі (санітарні вузли) ДНЗ № 77 (з ПКД) </t>
  </si>
  <si>
    <t xml:space="preserve">Покращення інфраструктури дошкільного навчального закладу № 78 Черкаської міської ради </t>
  </si>
  <si>
    <t xml:space="preserve">Реконструкція будівлі (покрівля) ДНЗ № 78 (з ПКД) </t>
  </si>
  <si>
    <t>Реконструкція будівлі (санітарні вузли)  ДНЗ №78 (з ПКД)</t>
  </si>
  <si>
    <t xml:space="preserve">Покращення інфраструктури дошкільного навчального закладу № 81 Черкаської міської ради </t>
  </si>
  <si>
    <t xml:space="preserve">Реконструкція будівлі (фасад) ДНЗ № 81 (з ПКД) </t>
  </si>
  <si>
    <t xml:space="preserve">Покращення інфраструктури дошкільного навчального закладу № 83 Черкаської міської ради </t>
  </si>
  <si>
    <t>Капітальний ремонт прилеглої території (огорожа) ДНЗ №  83 (з ПКД)</t>
  </si>
  <si>
    <t>Капітальний ремонт будівлі (фасад) ДНЗ № 83 (з ПКД)</t>
  </si>
  <si>
    <t>Капітальний ремонт будівлі (внутрішні мережі опалення) ДНЗ №83 (з ПКД)</t>
  </si>
  <si>
    <t>Покращення інфраструктури дошкільного навчального закладу № 84 Черкаської міської ради</t>
  </si>
  <si>
    <t>Реконструкція будівлі (фасад) ДНЗ № 84  Черкаської міської ради (з ПКД)</t>
  </si>
  <si>
    <t>Капітальний ремонт будівлі (заміна вікон) ДНЗ № 84 (з ПКД)</t>
  </si>
  <si>
    <t xml:space="preserve">Капітальний ремонт будівлі (внутрішні мережі опалення та гарячого водопостачання)  ДНЗ №84 </t>
  </si>
  <si>
    <t xml:space="preserve">Покращення інфраструктури дошкільного навчального закладу  № 86 Черкаської міської ради </t>
  </si>
  <si>
    <t xml:space="preserve">Реконструкція будівлі (фасад) ДНЗ № 86 (з ПКД) </t>
  </si>
  <si>
    <t>Капітальний ремонт будівлі (покрівля) ДНЗ № 86 (з ПКД)</t>
  </si>
  <si>
    <t>Капітальний ремонт будівлі (заміна вікон) ДНЗ № 86 (з ПКД)</t>
  </si>
  <si>
    <t>Покращення інфраструктури дошкільного навчального закладу  № 87 Черкаської міської ради</t>
  </si>
  <si>
    <t>Капітальний ремонт будівлі (фасад) ДНЗ №  87 (з ПКД)</t>
  </si>
  <si>
    <t>Капітальний ремонт прилеглої території (павільйони) ДНЗ №  87 (з ПКД)</t>
  </si>
  <si>
    <t>Капітальний ремонт приміщень (заміна вікон) (ясла-садок) ДНЗ № 87 (з ПКД)</t>
  </si>
  <si>
    <t>Капітальний ремонт приміщень (покрівля)  ДНЗ № 87 (з ПКД)</t>
  </si>
  <si>
    <t>Покращення інфраструктури дошкільного навчального закладу  № 89 Черкаської міської ради</t>
  </si>
  <si>
    <t xml:space="preserve">Реконструкція будівлі (фасад) ДНЗ № 89 (з ПКД) </t>
  </si>
  <si>
    <t xml:space="preserve">Покращення інфраструктури дошкільного навчального закладу № 90 Черкаської міської ради </t>
  </si>
  <si>
    <t>Капітальний ремонт будівлі (заміна вікон) ДНЗ № 90  (з ПКД)</t>
  </si>
  <si>
    <t>Капітальний ремонт будівлі (внутрішні інженерні мережі)  ДНЗ № 90 (з ПКД)</t>
  </si>
  <si>
    <t xml:space="preserve">Покращення інфраструктури дошкільного навчального закладу (ясла-садок) № 91 "Кобзарик" Черкаської міської ради </t>
  </si>
  <si>
    <t>Капітальний ремонт будівлі (фасад) дошкільного навчального закладу (ясла-садок) № 91 "Кобзарик" Черкаської міської ради (з ПКД)</t>
  </si>
  <si>
    <t>Капітальний ремонт прилеглої території (ігрові майданчики) ДНЗ №  91 (з ПКД)</t>
  </si>
  <si>
    <t>Покращення інфраструктури колегіум "Берегиня"</t>
  </si>
  <si>
    <t>Реконструкція будівлі (фасад) колегіум "Берегиня" (з ПКД)</t>
  </si>
  <si>
    <t>Капітальний ремонт прилеглої території колегіуму Берегиня</t>
  </si>
  <si>
    <t>Покращення інфраструктури Першої міської гімназії</t>
  </si>
  <si>
    <t>Реконструкція будівлі (фасад) Першої міської гімназії  (з ПКД)</t>
  </si>
  <si>
    <t xml:space="preserve">Придбання шкільних наборів LEGO з програмними забезпеченнями для ПМГ (в тому числі за рахунок залишку коштів освітньої субвенції з державного бюджету на виконання обласної програми підвищення якості шкільної природничо-матеріальної освіти на період до 2020 року (на умовах співфінансування) - 199096,00 грн.) </t>
  </si>
  <si>
    <t xml:space="preserve">Придбання шкільних лінгафонічного кабінету для ПМГ (в тому числі за рахунок залишку коштів освітньої субвенції з державного бюджету на виконання обласної програми підвищення якості шкільної природничо-матеріальної освіти на період до 2020 року (на умовах співфінансування) - 199096,00 грн.) </t>
  </si>
  <si>
    <t>Покращення інфраструктури ЗОШ № 2</t>
  </si>
  <si>
    <t>Реконструкція будівлі (фасад) ЗОШ № 2 (з ПКД)</t>
  </si>
  <si>
    <t>Покращення інфраструктури ЗОШ № 3</t>
  </si>
  <si>
    <t>Капітальний ремонт будівлі ЗОШ № 3 (з ПКД)</t>
  </si>
  <si>
    <t>Капітальний ремонт будівлі спеціалізованої школи І-ІІІ ступеня № 3 Черкаської міської ради по вул. Байди Вишневецького, 58, м. Черкаси (з ПКД)</t>
  </si>
  <si>
    <t>Реконструкція приміщень спортивного залу Черкаської спеціалізованої школи І-ІІІ ступенів № 3 Черкаської міської ради по вул. Байди Вишневецького, 58 м. Черкаси (з ПКД)</t>
  </si>
  <si>
    <t>Покращення інфраструктури ЗОШ № 4</t>
  </si>
  <si>
    <t>Реконструкція будівлі (фасад) ЗОШ № 4 (з ПКД)</t>
  </si>
  <si>
    <t>Придбання лабораторного обладнання для кабінетів фізики, хімії, біології ЗОШ № 4 (за рахунок залишків освітньої субвенції)</t>
  </si>
  <si>
    <t>Капітальний ремонт будівлі (санітарні вузли) ЗОШ № 4 (з ПКД)</t>
  </si>
  <si>
    <t>Покращення інфраструктури ЗОШ № 5</t>
  </si>
  <si>
    <t>Капітальний ремонт будівлі (спортивний зал) ЗОШ №5 (з ПКД)</t>
  </si>
  <si>
    <t>Капітальний ремонт спортивної зали Загальноосвітньої школи І-ІІІ ступенів № 5 (з ПКД)</t>
  </si>
  <si>
    <t xml:space="preserve">Капітальний ремонт будівлі (заміна вікон ) ЗОШ №5 (з ПКД) </t>
  </si>
  <si>
    <t>Капітальний ремонт будівлі ЗОШ № 5 (фасад) (з ПКД)</t>
  </si>
  <si>
    <t>Покращення інфраструктури ЗОШ № 6</t>
  </si>
  <si>
    <t>Капітальний ремонт будівлі (внутрішні інженерні мережі) (КДЮСШ "Вікторія" (Пацаєва) ЗОШ № 6</t>
  </si>
  <si>
    <t>Реконструкція будівлі ЗОШ № 6 (з ПКД)</t>
  </si>
  <si>
    <t>Капітальний ремонт будівлі (внутрішніх інженерних мереж) ЗОШ № 6</t>
  </si>
  <si>
    <t>Капітальний ремонт будівлі (спортивна зала) ЗОШ № 6</t>
  </si>
  <si>
    <t>Капітальний ремонт фасаду з установкою пандусу ЗОШ І-ІІІ ступенів №6 (з ПКД)</t>
  </si>
  <si>
    <t xml:space="preserve">Покращення інфраструктури Черкаської спеціалізованої школи І-ІІІ ступенів № 7 </t>
  </si>
  <si>
    <t>Капітальний ремонт будівлі ЗОШ №7 (з ПКД)</t>
  </si>
  <si>
    <t>Капітальний ремонт приміщення ЗОШ І-ІІІ ступенів № 7 ЧМР (зливової каналізації та благоустрою) (з ПКД)</t>
  </si>
  <si>
    <t>Покращення інфраструктури ЗОШ № 8</t>
  </si>
  <si>
    <t>Реконструкція будівлі (фасад) ЗОШ № 8 (з ПКД)</t>
  </si>
  <si>
    <t>Покращення інфраструктури гімназії № 9</t>
  </si>
  <si>
    <t>Реконструкція будівлі (благоустрій) гімназії № 9 (з ПКД)</t>
  </si>
  <si>
    <t>Капітальний ремонт будівлі (санітарні вузли) гімназія №9 (з ПКД)</t>
  </si>
  <si>
    <t>Капітальний ремонт будівлі гімназіі №9 (роздягальня)</t>
  </si>
  <si>
    <t>Придбання спортивноо обладнання для Гімназії № 9</t>
  </si>
  <si>
    <t>Реконструкція спортивного майданчика на території Гімназії № 9  (реалізація проектів-переможців визначених згідно Програми "Громадський бюджет міста Черкаси на 2015-2019 роки")</t>
  </si>
  <si>
    <t>Капітальний ремонт будівлі Черкаської гімназії № 9 ім. Луценка О.М. м. Черкаси (підвищення енергоефективності закладів освіти в рамках спільного проекту з НЕФКО)</t>
  </si>
  <si>
    <t>Прибання обладнання для кабінетів природничих наук та інших засобів навчання гімназії № 9 (за рахунок залишків освітньої субвенції)</t>
  </si>
  <si>
    <t>Покращення інфраструктури ЗОШ № 10</t>
  </si>
  <si>
    <t>Капітальний ремонт будівлі (заміна вікон) ЗОШ № 10 (з ПКД)</t>
  </si>
  <si>
    <t>Реконструкція прилеглої території  (спортивний майданчик) ЗОШ №10 (з ПКД)</t>
  </si>
  <si>
    <t>Капітальний ремонт будівлі (фасад) ЗОШ № 10 (з ПКД)</t>
  </si>
  <si>
    <t>Капітальний ремонт будівлі (покрівля) ЗОШ № 10 (з ПКД)</t>
  </si>
  <si>
    <t>Капітальний ремонт будівлі (центральний вхід та ганки) ЗОШ № 10 (з ПКД)</t>
  </si>
  <si>
    <t>Реконструкція прилеглої території  (спортивний зала) ЗОШ №10 (з ПКД)</t>
  </si>
  <si>
    <t>Покращення інфраструктури ЗОШ № 11</t>
  </si>
  <si>
    <t>Реконструкція прилеглої території ЗОШ №11 (з ПКД)</t>
  </si>
  <si>
    <t>Реконструкція будівлі ЗОШ №11 (з ПКД)</t>
  </si>
  <si>
    <t>Прибання обладнання для  ЗОШ №11</t>
  </si>
  <si>
    <t>Прибання обладнання для кабінетів природничих наук та інших засобів навчання ЗОШ № 11 (за рахунок залишків освітньої субвенції)</t>
  </si>
  <si>
    <t>Капітальний ремонт будівлі (встановлення відеоспостереження) ЗОШ № 11</t>
  </si>
  <si>
    <t>Покращення інфраструктури Черкаський-гуманітарно правовий ліцей</t>
  </si>
  <si>
    <t>Прибання обладнання для кабінетів природничих наук та інших засобів навчання Черкаський-гуманітарно правовий ліцей (за рахунок залишків освітньої субвенції)</t>
  </si>
  <si>
    <t>Покращення інфраструктури ЗОШ № 12</t>
  </si>
  <si>
    <t>Реконструкція будівлі ЗОШ №12 (з ПКД)</t>
  </si>
  <si>
    <t>Реконструкція прилеглої території ЗОШ №12 (з ПКД)</t>
  </si>
  <si>
    <t>Прибання обладнання для  ЗОШ №12</t>
  </si>
  <si>
    <t>Прибання обладнання для кабінетів природничих наук та інших засобів навчання ЗОШ № 12 (за рахунок залишків освітньої субвенції)</t>
  </si>
  <si>
    <t>Капітальний ремонт будівлі (встановлення відеоспостереження) ЗОШ № 12</t>
  </si>
  <si>
    <t>Покращення інфраструктури Черкаська спеціалізована школа І-ІІІ ступенів № 13</t>
  </si>
  <si>
    <t>Капітальний ремонт будівлі (заміна вікон) СШ №13 (з ПКД)</t>
  </si>
  <si>
    <t>Капітальний ремонт будівлі (покрівлі теплиці) СШ №13 (з ПКД)</t>
  </si>
  <si>
    <t>Капітальний ремонт будівлі (санвузли) СШ №13 (з ПКД)</t>
  </si>
  <si>
    <t>Капітальний ремонт будівлі (мощення) СШ №13 (з ПКД)</t>
  </si>
  <si>
    <t>Каітальний ремонт двох приміщень в корпусі № 2 і 10 кабінетів СШ №13 (з ПКД)</t>
  </si>
  <si>
    <t>Каітальний ремонт актової зали та придбання меблів для актової зали СШ №13 (з ПКД)</t>
  </si>
  <si>
    <t>Капітальний ремонт водовідведення в підвалі СШ №13 (з ПКД)</t>
  </si>
  <si>
    <t>Придбання обладнання для спортивної зали, кабінеті фізики, хімії, біології, трудового навчання СШ №13 (з ПКД)</t>
  </si>
  <si>
    <t>Капітальний ремонт теплиці СШ №13 (з ПКД)</t>
  </si>
  <si>
    <t>Ремонт рекреацій СШ №13 (з ПКД)</t>
  </si>
  <si>
    <t>Реконструкція прилеглої території ЗОШ І-ІІІ ст. № 13 ЧМР (з ПКД) (реалізація проектів-переможців визначених згідно Програми "Громадський бюджет міста Черкаси на 2015-2019 роки")</t>
  </si>
  <si>
    <t>Капітальний ремонт будівлі (покрівля) СШ №13 (з ПКД)</t>
  </si>
  <si>
    <t>Покращення інфраструктури ЗОШ № 15</t>
  </si>
  <si>
    <t>Капітальний ремонт приміщень (фасаду, заміна вікон та дворової групи) будівлі Черкаської ЗОШ І-ІІІ ступенів № 15 (з ПКД)</t>
  </si>
  <si>
    <t>Капітальний ремонт фасаду, утеплення та заміна вікон ЗОШ № 15 (з ПКД)</t>
  </si>
  <si>
    <t>Капітальний ремонт приміщень (покрівля) будівлі Черкаської ЗОШ І-ІІІ ступенів № 15 (з ПКД)</t>
  </si>
  <si>
    <t>Капітальний ремонт приміщень (санітарні вузли) будівлі Черкаської ЗОШ І-ІІІ ступенів № 15 (з ПКД)</t>
  </si>
  <si>
    <t>Покращення інфраструктури ЗОШ № 17</t>
  </si>
  <si>
    <t>Капітальний ремонт будівлі ЗОШ № 17 (внутрішні мережі) (з ПКД)</t>
  </si>
  <si>
    <t>Реконструкція будівлі (благоустрій) СШ № 17 (з ПКД)</t>
  </si>
  <si>
    <t>Прибання обладнання для кабінетів природничих наук та інших засобів навчання ЗОШ № 17 (за рахунок залишків освітньої субвенції)</t>
  </si>
  <si>
    <t>Капітальний ремонт прилеглої території СШ № 17 (з ПКД)</t>
  </si>
  <si>
    <t>Капітальний ремонт покрівлі спеціалізованої школи №17 та часткова заміна вікон (з ПКД)</t>
  </si>
  <si>
    <t>Капітальний ремонт будівлі ЗОШ №17 по вул.Хрещатик, 218 м.Черкаси (блискавозахист) (з ПКД)</t>
  </si>
  <si>
    <t>Покращення інфраструктури ЗОШ № 18</t>
  </si>
  <si>
    <t>Реконструкція будівлі (фасад) ЗОШ № 18 (з ПКД)</t>
  </si>
  <si>
    <t>Покращення інфраструктури ЗОШ №19</t>
  </si>
  <si>
    <t>Реконструкція будівлі відповідно до переліку робіт  ЗОШ № 19 (з ПКД)</t>
  </si>
  <si>
    <t>Покращення інфраструктури ЗОШ № 20</t>
  </si>
  <si>
    <t>Капітальний ремонт будівлі (покрівля) ЗОШ № 20 (з ПКД)</t>
  </si>
  <si>
    <t>Капітальний ремонт прилеглої території (мощення) ЗОШ № 20 (з ПКД)</t>
  </si>
  <si>
    <t>Капітальний ремонт будівлі (фасад, заміна вікон, дворова вхідна група) ЗОШ № 20 (з ПКД)</t>
  </si>
  <si>
    <t>Придбання лабораторного обладнання для кабінетів фізики, хімії, біології ЗОШ № 20 (за рахунок залишків освітньої субвенції)</t>
  </si>
  <si>
    <t>Придбання музичних інструментів (синтезатор Casio WK-7600, Альт-саксафон Buffer BC8101) для ЗОШ І-ІІІ ступенів № 20 ЧМР</t>
  </si>
  <si>
    <t>Покращення інфраструктури ЗОШ № 21</t>
  </si>
  <si>
    <t>Капітальний ремонт прилеглої території (спортивний майданчик) ЗОШ № 21 (з ПКД)</t>
  </si>
  <si>
    <t>Капітальний ремонт будівлі (внутрішні інженерні мережі) ЗОШ № 21 (з ПКД)</t>
  </si>
  <si>
    <t>Капітальний ремонт будівлі (покрівля) ЗОШ № 21 (з ПКД)</t>
  </si>
  <si>
    <t>Капітальний ремонт будівлі (підлоги коридору) ЗОШ № 21 (з ПКД)</t>
  </si>
  <si>
    <t>Капітальний ремонт будівлі (внутрішні мережі опалення) ЗОШ № 21 (з ПКД)</t>
  </si>
  <si>
    <t>Капітальний ремонт будівлі (заміна вікон) ЗОШ І-ІІІ ступенів № 21 (підвищення енергоефективності закладів освіти в рамках спільного проекту з НЕФКО)</t>
  </si>
  <si>
    <t>Капітальний ремонт будівлі (санітарні вузли)  ЗОШ №21 (з ПКД)</t>
  </si>
  <si>
    <t>Покращення інфраструктури ЗОШ № 22</t>
  </si>
  <si>
    <t>Капітальний ремонт будівлі (заміна вікон) ЗОШ № 22 (з ПКД)</t>
  </si>
  <si>
    <t>Капітальний ремонт будівлі (спортивна зала) ЗОШ № 22 (з ПКД)</t>
  </si>
  <si>
    <t>Капітальний ремонт огорожі ЗОШ № 22 (з ПКД)</t>
  </si>
  <si>
    <t>Капітальний ремонт будівлі (санітарні вузли) ЗОШ №22 (з ПКД)</t>
  </si>
  <si>
    <t>Покращення інфраструктури ЗОШ № 24</t>
  </si>
  <si>
    <t>Реконструкція прилеглої території ЗОШ №24 (спортивний майданчик) (з ПКД)</t>
  </si>
  <si>
    <t>Капітальний ремонт будівлі (спортивна зала) ЗОШ № 24 (з ПКД)</t>
  </si>
  <si>
    <t>Реконструкція будівлі (фасад) ЗОШ № 24 (з ПКД)</t>
  </si>
  <si>
    <t>Реконструкція прилеглої території ЗОШ №24 (мощення) (з ПКД)</t>
  </si>
  <si>
    <t>Придбання лабораторного обладнання для кабінетів фізики, хімії, біології ЗОШ № 24 (за рахунок залишків освітньої субвенції)</t>
  </si>
  <si>
    <t xml:space="preserve">Придбання меблів для кабінету обчислюваьної техніки ЗОШ № 24 </t>
  </si>
  <si>
    <t>Капітальний ремонт будівлі (покрівля) ЗОШ №24 (з ПКД)</t>
  </si>
  <si>
    <t>Капітальний ремонт приміщень (санвузли) ЗОШ №24 (з ПКД)</t>
  </si>
  <si>
    <t>Капітальний ремонт приміщень (центральний вхід) ЗОШ №24 (з ПКД)</t>
  </si>
  <si>
    <t>Покращення інфраструктури ЗОШ № 25</t>
  </si>
  <si>
    <t>Капітальний ремонт будівлі (покрівлі) ЗОШ №25 (з ПКД)</t>
  </si>
  <si>
    <t>Покращення інфраструктури ЗОШ І-ІІІ ступенів № 26</t>
  </si>
  <si>
    <t>Реконструкція ЗОШ І-ІІІ ступенів № 26 (підвищення енергоефективності закладів освіти в рамках спільного проекту з НЕФКО)</t>
  </si>
  <si>
    <t>Реконструкція спортивного майданчика на території ЗОШ № 26 ім. І.Ф.Момота  (реалізація проектів-переможців визначених згідно Програми "Громадський бюджет міста Черкаси на 2015-2019 роки")</t>
  </si>
  <si>
    <t>Покращення інфраструктури СШ № 27</t>
  </si>
  <si>
    <t>Реконструкція будівлі (утеплення фасаду) СШ № 27</t>
  </si>
  <si>
    <t>Покращення інфраструктури НВК ЗОШ № 28</t>
  </si>
  <si>
    <t>Реконструкція будівлі (фасад) НВК ЗОШ № 28 (з ПКД)</t>
  </si>
  <si>
    <t>Реконструкція будівлі (спортивний майданчик) НВК ЗОШ № 28 (з ПКД)</t>
  </si>
  <si>
    <t>Покращення інфраструктури ЗОШ № 29</t>
  </si>
  <si>
    <t>Реконструкція будівлі (фасад) ЗОШ № 29 (з ПКД)</t>
  </si>
  <si>
    <t>Покращення інфраструктури Черкаської загальноосвітньої школи  Ι-ΙΙΙ ступенів № 30 Черкаської міської ради</t>
  </si>
  <si>
    <t>Капітальний ремонт будівлі (фасад) Черкаської загальноосвітньої школи  Ι-ΙΙΙ ступенів № 30 Черкаської міської ради (з ПКД)</t>
  </si>
  <si>
    <t>Покращення інфраструктури  Черкаської гімназії № 31</t>
  </si>
  <si>
    <t>Реконструкція будівлі (фасад) Черкаської гімназії № 31 (з ПКД)</t>
  </si>
  <si>
    <t>Реконструкція прилеглої території (спортивний майданчик)  Черкаської гімназії № 31 (з ПКД)</t>
  </si>
  <si>
    <t>Капітальний ремонт будівлі (покрівля) Черкаської гімназії № 31 (з ПКД)</t>
  </si>
  <si>
    <t xml:space="preserve">Капітальний ремонт приміщень (санітарні вузли) гімназія №31 (з ПКД) </t>
  </si>
  <si>
    <t>Покращення інфраструктури НВК ЗОШ № 32</t>
  </si>
  <si>
    <t>Реконструкція будівлі (фасад) НВК ЗОШ № 32 (з ПКД)</t>
  </si>
  <si>
    <t>Реконструкція спортивного майданчика на території ЗОШ № 32  (реалізація проектів-переможців визначених згідно Програми "Громадський бюджет міста Черкаси на 2015-2019 роки")</t>
  </si>
  <si>
    <t>Реконструкція будівлі (спортивний майданчик) НВК ЗОШ № 32 (з ПКД)</t>
  </si>
  <si>
    <t>Покращення інфраструктури ЗОШ № 33</t>
  </si>
  <si>
    <t>Капітальний ремонт будівлі (фасад) ЗОШ № 33  (з ПКД)</t>
  </si>
  <si>
    <t>Покращення інфраструктури  Черкаського навчально-виховного комплексу ЗОШ № 34 ліцей спортивного профілю</t>
  </si>
  <si>
    <t>Реконструкція будівлі (фасаду) Черкаський навчально-виховний комплекс ЗОШ № 34 ліцей спортивного профілю (з ПКД)</t>
  </si>
  <si>
    <t>Реконструкція будівлі (спортивний майданчик) НВК ЗОШ № 34 (з ПКД)</t>
  </si>
  <si>
    <t>Капітальний ремонт будівлі (спортивний зал) НВК ЗОШ № 34 (з ПКД)</t>
  </si>
  <si>
    <t>Покращення інфраструктури ЗОШ І-ІІ ступенів ім.Героїв Прикордонників № 36</t>
  </si>
  <si>
    <t>Прибання обладнання для кабінетів природничих наук та інших засобів навчання ЗОШ І-ІІ ступенів ім.Героїв Прикордонників № 36 (за рахунок залишків освітньої субвенції)</t>
  </si>
  <si>
    <t>Придбання проекторів Acer X1278WH (MR.JMK11.001) (4 шт.) ЗОШ І-ІІ ступенів № 36 ім.Героїв Прикордонників № 36</t>
  </si>
  <si>
    <t xml:space="preserve">Придбання ноутбуків Acer Aspire F5-571G-500P (NX.GA4EU.005) (20 шт.)  ЗОШ І-ІІ ступенів № 36 ім.Героїв Прикордонників № 36 </t>
  </si>
  <si>
    <t>Придбання телевізорів (5 шт.) ЗОШ І-ІІ ступенів ім.Героїв Прикордонників № 36</t>
  </si>
  <si>
    <t>Покращення інфраструктури Черкаської дитячої школи мистецтв по пров. Гастелло, 3</t>
  </si>
  <si>
    <t>Реконструкція будівлі Черкаської дитячої школи мистецтв по пров. Гастелло,3 (з ПКД)</t>
  </si>
  <si>
    <t>Капітальний ремонт будівлі (внутрішня мережа опалення) Дитячої школи мистецтв  по пров. Гастелло,3 (з ПКД)</t>
  </si>
  <si>
    <t>Капітальний ремонт будівлі (санвузли) Дитячої школи мистецтв  по пров. Гастелло,3 (з ПКД)</t>
  </si>
  <si>
    <t>Покращення інфраструктури ЗНЗ</t>
  </si>
  <si>
    <t>Придбання обладнання для ігрових видів спорту для ЗНЗ міста (баскетбол, футбол)</t>
  </si>
  <si>
    <t>Реконструкція приміщеня спортивної зали для заняття греко-римською боротьбою ЗНЗ № 15</t>
  </si>
  <si>
    <t>Придбання комп'ютерної техніки для ЗНЗ міста (за рахунок залишків освітньої субвенції)</t>
  </si>
  <si>
    <t>Реконструкція внутрішніх інженерних мереж ЗНЗ міста</t>
  </si>
  <si>
    <t xml:space="preserve">Капітальний ремонт будівлі по вул. В.Чорновола, 54 для проведеня навчально-тренувальних занять </t>
  </si>
  <si>
    <t>Капітальний ремонт прилеглої території асфальтування ЗНЗ міста (з ПКД)</t>
  </si>
  <si>
    <t>Покращення інфраструктури ДНЗ</t>
  </si>
  <si>
    <t>Придбання комп'ютерної техніки для ДНЗ міста</t>
  </si>
  <si>
    <t>Придбання побутової техніки для ДНЗ міста</t>
  </si>
  <si>
    <t>Придбання інвентарю для нових групових осередків ДНЗ міста</t>
  </si>
  <si>
    <t>Покращення інфраструктури ДЮСШ</t>
  </si>
  <si>
    <t>Придбання спортивного інвентарю для ДЮСШ міста</t>
  </si>
  <si>
    <t>Реконструкція спортивного майданчика із синтетичним покриттям фізкультурно-оздоровчого комплексу ДЮСШ «Дніпро-80» по вул. Ярославській, 5, м. Черкаси (за рахунок субвенції з ДБ соціально-економічний розвиток - 4500000 грн.)</t>
  </si>
  <si>
    <t xml:space="preserve">Покращення інфраструктури Палацу Молоді  </t>
  </si>
  <si>
    <t xml:space="preserve">Реконструкція будівлі (актова зала) Палацу Молоді по вул. Сумгаїтська,12, м. Черкаси (з ПКД) </t>
  </si>
  <si>
    <t>Капітальний ремонт приміщень (заміна вікон) Черкаського міського палацу молоді (з ПКД)</t>
  </si>
  <si>
    <t>Капітальний ремонт приміщень (центральний вхід) Черкаського міського палацу молоді</t>
  </si>
  <si>
    <t xml:space="preserve"> Пріоритет  ЗДОРОВ’Я</t>
  </si>
  <si>
    <t xml:space="preserve">Дія </t>
  </si>
  <si>
    <t xml:space="preserve">Індикатор виконання
</t>
  </si>
  <si>
    <t>Фінансове забезпечення бюджет розвитку) (тис.грн./рік)</t>
  </si>
  <si>
    <t>Поліпшення матеріально-технічної бази закладів охорони здоров’я міста</t>
  </si>
  <si>
    <t>Забезпечення гідного рівня лікувально-діагностичного процесу в закладах охорони здоров’я міста</t>
  </si>
  <si>
    <t>Придбання обладнання  і предметів довгострокового користування для КНП "Перша Черкаська міська лікарня"ЧМР</t>
  </si>
  <si>
    <t>Департамент
 охорони здоров'я та медичних послуг</t>
  </si>
  <si>
    <t>ДОЗМП</t>
  </si>
  <si>
    <t>Придбання обладнання  і предметів довгострокового користування для КНП "Друга Черкаська міська лікарня відновного лікування" ЧМР</t>
  </si>
  <si>
    <t>Придбання обладнання  і предметів довгострокового користування для КЗ "Третя Черкаська міська лікарня швидкої медичної допомоги" ЧМР</t>
  </si>
  <si>
    <t>Придбання обладнання  і предметів довгострокового користування для КЗ "Черкаська міська дитяча лікарня ЧМР"</t>
  </si>
  <si>
    <t>Придбання обладнання  і предметів довгострокового користування для КНП "Черкаська міська інфекційна лікарня" ЧМР</t>
  </si>
  <si>
    <t>Придбання обладнання  і предметів довгострокового користування для КЗ "Черкаський міський пологовий будинок "Центр матері та дитини"</t>
  </si>
  <si>
    <t>Придбання обладнання  і предметів довгострокового користування для КНП "Перший Черкаський міський центр первинної медико-санітарної допомоги"</t>
  </si>
  <si>
    <t>Придбання обладнання  і предметів довгострокового користування для КНП "Другий Черкаський міський центр первинної медико-санітарної допомоги"</t>
  </si>
  <si>
    <t>Придбання обладнання  і предметів довгострокового користування для КНП "Третій Черкаський міський центр первинної медико-санітарної допомоги"</t>
  </si>
  <si>
    <t>Придбання обладнання  і предметів довгострокового користування для КНП "Четвертий Черкаський міський центр первинної медико-санітарної допомоги"</t>
  </si>
  <si>
    <t xml:space="preserve">Придбання обладнання  і предметів довгострокового користування для КНП "П’ятий Черкаський міський центр первинної медико-санітарної допомоги" </t>
  </si>
  <si>
    <t>Придбання обладнання  і предметів довгострокового користування для КНП ЧМРОП "Астра" ЧМР</t>
  </si>
  <si>
    <t>Придбання обладнання  і предметів довгострокового користування для КЗ "Черкаська міська стоматологічна поліклініка ЧМР"</t>
  </si>
  <si>
    <t>Придбання обладнання  і предметів довгострокового користування для КЗ "Черкаська міська дитяча стоматологічна поліклініка" ЧМР</t>
  </si>
  <si>
    <t>Придбання обладнання  і предметів довгострокового користування для КНП "Черкаський міський інформаційно-аналітичний центр медичної статистики та здоров’я" ЧМР</t>
  </si>
  <si>
    <t>Розвиток паліативної допомоги: "Хоспіс"</t>
  </si>
  <si>
    <t>Придбання обладнання  і предметів довгострокового користування для КНП "Друга Черкаська міська лікарня відновного лікування" ЧМР в межах міської програми "Розвиток паліативної допомоги у м.Черкаси на 2016-2018 роки"</t>
  </si>
  <si>
    <t>Створення амбулаторії загальної практики - сімейної медицини в мікрорайоні "Митниця"</t>
  </si>
  <si>
    <t>Придбання приміщень для створення амбулаторії загальної практики - сімейної медицини в мікрорайоні "Митниця"</t>
  </si>
  <si>
    <t>Департамент економіки та розвитку, департамент архітектури, містобудування та інспектування</t>
  </si>
  <si>
    <t>Передача в управління департаменту охорони здоров'я та медичних послуг приміщень для створення амбулаторії загальної практики - сімейної медицини в мікрорайоні "Митниця"</t>
  </si>
  <si>
    <t>Рішення Черкаської міської ради, акти</t>
  </si>
  <si>
    <t>Департамент економіки та розвитку, департамент архітектури, містобудування та інспектування, департамент
 охорони здоров'я та медичних послуг</t>
  </si>
  <si>
    <t>Капітальний ремонт приміщень для створення амбулаторії загальної практики - сімейної медицини в мікрорайоні "Митниця"</t>
  </si>
  <si>
    <t>Капітальний ремонт та реконструкція закладів охорони здоров'я</t>
  </si>
  <si>
    <t>Заходи з енергозбереження, забезпечення належного санітарно-технічного стану будівель, охорони праці та пожежної безпеки в закладах охорони здоров’я міста</t>
  </si>
  <si>
    <t>Капітальний ремонт  будівлі КНП "Перша Черкаська міська лікарня" ЧМР (з розробкою ПКД)</t>
  </si>
  <si>
    <t>Капітальний ремонт будівель КНП "Друга Черкаська міська лікарня відновного лікування" ЧМР (з розробкою ПКД)</t>
  </si>
  <si>
    <t>Капітальний ремонт будівель КНП «Друга Черкаська міська лікарня відновного лікування» ЧМР в межах міської програми «Розвиток паліативної допомоги у м.Черкаси на 2016-2018 роки» (з розробкою ПКД)</t>
  </si>
  <si>
    <t>Капітальний ремонт будівлі КЗ "Третя Черкаська міська лікарня швидкої медичної допомоги" ЧМР (з розробкою ПКД)</t>
  </si>
  <si>
    <t>Капітальний ремонт будівель КЗ "Черкаська міська дитяча лікарня ЧМР" за адресою м. Черкаси вул. Благовісна,148 (поліклініка №1) (з розробкою ПКД)</t>
  </si>
  <si>
    <t>Капітальний ремонт будівель КЗ "Черкаська міська дитяча лікарня ЧМР" за адресою м.Черкаси вул.Олени Теліги,4  (поліклініка №3) (з розробкою ПКД)</t>
  </si>
  <si>
    <t>Капітальний ремонт будівель КЗ "Черкаська міська дитяча лікарня ЧМР" за адресою м.Черкаси вул.Кобзарська, 40  (поліклініка №2,1 черга) (з розробкою ПКД)</t>
  </si>
  <si>
    <t>Капітальний ремонт будівель КЗ "Черкаська міська дитяча лікарня ЧМР" за адресою м.Черкаси вул.Олени Теліги,4  (стаціонар) (з розробкою ПКД)</t>
  </si>
  <si>
    <t xml:space="preserve">Капітальний ремонт будівлі КНП "Черкаська міська інфекційна лікарня" ЧМР (з розробкою ПКД) </t>
  </si>
  <si>
    <t xml:space="preserve">Капітальний ремонт будівель КЗ"Черкаський міський пологовий будинок "Центр матері та дитини" по вул. Чехова,101 (з розробкою ПКД) </t>
  </si>
  <si>
    <t xml:space="preserve">Капітальний ремонт будівель КЗ "Черкаський міський пологовий будинок "Центр матері та дитини" по вул. 30 років Перемоги,16/1, м. Черкаси (з розробкою ПКД) </t>
  </si>
  <si>
    <t>Капітальний ремонт будівлі КНП "Перший Черкаський міський центр первинної медико-санітарної допомоги" (з розробкою ПКД)</t>
  </si>
  <si>
    <t>Капітальний ремонт будівлі КНП "Другий Черкаський міський центр первинної медико-санітарної допомоги" (з розробкою ПКД)</t>
  </si>
  <si>
    <t>Капітальний ремонт будівлі КНП "Третій Черкаський міський центр первинної медико-санітарної допомоги" (з розробкою ПКД)</t>
  </si>
  <si>
    <t>Капітальний ремонт будівлі КНП "Четвертий Черкаський міський центр первинної медико-санітарної допомоги" (з розробкою ПКД)</t>
  </si>
  <si>
    <t>Капітальний ремонт будівлі КНП "П’ятий Черкаський міський центр первинної медико-санітарної допомоги"  (з розробкою ПКД)</t>
  </si>
  <si>
    <t>Капітальний ремонт будівлі КНП ЧМРОП "Астра" ЧМР (з розробкою ПКД)</t>
  </si>
  <si>
    <t xml:space="preserve">Капітальний ремонт будівлі КЗ "Черкаська міська стоматологічна поліклініка ЧМР" за адресою бул. Шевченка,325 (з розробкою ПКД) </t>
  </si>
  <si>
    <t xml:space="preserve">Капітальний ремонт будівлі КЗ "Черкаська міська стоматологічна поліклініка ЧМР" за адресою 30 років Перемоги,28 (з розробкою ПКД) </t>
  </si>
  <si>
    <t>Капітальний ремонт будівлі  КНП "Черкаський міський інформаційно-аналітичний центр медичної статистики та здоров’я" ЧМР (з розробкою ПКД)</t>
  </si>
  <si>
    <t>Капітальний ремонт будівлі КНП “Перша Черкаська міська лікарня” ЧМР (частина фасаду) по вул.Дахнівській, 32 в м.Черкаси</t>
  </si>
  <si>
    <t>Капітальний ремонт (заміна вікон, зовнішніх дверей, утеплення фасадів, встановлення ІТП погодного регулювання) будівлі КНП "Друга Черкаська міська поліклініка" ЧМР</t>
  </si>
  <si>
    <t>Капітальний ремонт будівлі КНП "П'ята Черкаська міська поліклініка" ЧМР</t>
  </si>
  <si>
    <t xml:space="preserve">Реконструкція будівлі КНП "Перша Черкаська міська лікарня" ЧМР (встановлення ліфта) (з розробкою ПКД) </t>
  </si>
  <si>
    <t>Реконструкція будівлі КЗ "Третя Черкаська міська лікарня швидкої медичної допомоги" ЧМР (пральня  з заміною технологічного обладнання) (з розробкою ПКД)</t>
  </si>
  <si>
    <t>Реконструкція системи медичного газопостачання  КЗ "Третя Черкаська міська лікарня швидкої медичної допомоги" ЧМР (розробка ПКД)</t>
  </si>
  <si>
    <t>Реконструкція будівлі КЗ "Черкаська міська дитяча лікарня ЧМР" по вул.Олени Теліги,4 (педіатричне відділення)  (з коригуванням ПКД)</t>
  </si>
  <si>
    <t>Реконструкція будівлі КНП "П’ятий Черкаський міський центр первинної медико-санітарної допомоги" (з розробкою ПКД)</t>
  </si>
  <si>
    <t>Програма "Громадський бюджет міста Черкаси на 2015-2019 роки" реалізація проектів-переможців</t>
  </si>
  <si>
    <t>Реконструкція території  КЗ "Третя Черкаська міська лікарня ШМД" ЧМР  (заїзду, стоянки автомобілів та пішохідної зони) (з розробкою ПКД) (Програма "Громадський бюджет міста Черкаси на 2015-2019 роки" реалізація проектів-переможців)</t>
  </si>
  <si>
    <t>Капітальний ремонт території  КНП "Друга Черкаська міська лікарня відновного лікування" ЧМР (спортивного майданчику)  (з розробкою ПКД) (Програма "Громадський бюджет міста Черкаси на 2015-2019 роки" реалізація проектів-переможців)</t>
  </si>
  <si>
    <t>Створення безперешкодного, безпечного під'їзду та проходу до будівель закладів охорони здоров’я міста</t>
  </si>
  <si>
    <t xml:space="preserve">Капітальний ремонт території КЗ "Черкаська міська дитяча лікарня ЧМР" (асфальтне покриття під'їзних доріг) за адресою м.Черкаси вул.Олени Теліги,4 (з розробкою ПКД) </t>
  </si>
  <si>
    <t>Капітальний ремонт території КЗ"Черкаський міський пологовий будинок "Центр матері та дитини" по вул. Чехова,101 (з розробкою ПКД)</t>
  </si>
  <si>
    <t>Реконструкція  зовнішнього освітлення КЗ"Третя Черкаська міська лікарня швидкої медичної допомоги" (з розробкою ПКД)</t>
  </si>
  <si>
    <t xml:space="preserve">Дотримання екологічних стандартів </t>
  </si>
  <si>
    <t>Капітальний ремонт території  КНП "Перший Черкаський міський центр первинної медико-санітарної допомоги"  (площадки для збору відходів) (з розробкою ПКД)</t>
  </si>
  <si>
    <t>Пріоритет РЕСУРСИ</t>
  </si>
  <si>
    <t>Фінансове забезпечення (бюджет розвитку)
 (тис.грн. на рік)</t>
  </si>
  <si>
    <t>Удосконалення системи управління комунальними ресурсами</t>
  </si>
  <si>
    <t xml:space="preserve">Планування території </t>
  </si>
  <si>
    <t xml:space="preserve">Організація продажу земельних ділянок шляхом викупу </t>
  </si>
  <si>
    <t xml:space="preserve">Департамент архітектури та містобудування </t>
  </si>
  <si>
    <t>Організація та проведення земельних аукціонів</t>
  </si>
  <si>
    <t>Внесення змін до генерального плану міста Черкаси (Актуалізація)</t>
  </si>
  <si>
    <t>Проведення експертизи містобудівної документації "Внесення змін до генерального плану міста Черкаси (Актуалізація)"</t>
  </si>
  <si>
    <t>Внесення змін до плану зонування території міста Черкаси</t>
  </si>
  <si>
    <t>Розробити та затвердити детальний план території набережної від вантажного порту до вул. Сержанта Жужоми в місті Черкаси</t>
  </si>
  <si>
    <t>Розробити та затвердити детальний план території набережної від парку по вулиці Сержанта Жужоми до автодороги Н-16 в місті Черкаси</t>
  </si>
  <si>
    <t>Розробити та затвердити детальний план території в межах вулиць Академіка Корольова, Олени Теліги, Квіткової та Проектної №1 в місті Черкаси</t>
  </si>
  <si>
    <t>Розробити та затвердити детальний план території набережної від автодороги Н-16 до території комітету рибного господарства в місті Черкаси</t>
  </si>
  <si>
    <t>Розробити та затвердити детальний план території між вулицями Гетьмана Сагайдачного, Пацаєва, Симиренківської, Чайковського, Різдвяної, Бидгощської, просп. Хіміків в місті Черкаси</t>
  </si>
  <si>
    <t xml:space="preserve">Поліпшення матеріально-технічної бази </t>
  </si>
  <si>
    <t>Придбання техніки  та програмного забезпечення</t>
  </si>
  <si>
    <t>Придбання апаратних комплексів</t>
  </si>
  <si>
    <t>Придбання серверу</t>
  </si>
  <si>
    <t>Оновлення програмного забезпечення для ведення ГІС з придбанням ліценції на геопортал</t>
  </si>
  <si>
    <t>Придбання програмного забезпечення для приймання топографо-геодезичних знімань Digitals Professional з оновленням на два роки</t>
  </si>
  <si>
    <t>Придбання мульти-функціонального пристрою з лазерним кольоровим друком формату А3</t>
  </si>
  <si>
    <t>Придбання програмного забезпечення для системи поіменного голосування</t>
  </si>
  <si>
    <t>Обладнання для запровадження системи електронного документообігу</t>
  </si>
  <si>
    <t>Придбання серверу для електронного архіву</t>
  </si>
  <si>
    <t>Придбання пристрою для безперебійного живлення до серверу</t>
  </si>
  <si>
    <t>Програмне забезпечення для створення електронного архіву</t>
  </si>
  <si>
    <t>Запровадити систему електронного архіву</t>
  </si>
  <si>
    <t>Придбання та встановлення інформаційно-довідкової системи, системи електронної черги на сенсорних дисплеях  та комп'ютерної техніки на 17 робочих місць для забезпечення роботи за принципом "єдиного вікна" в управлінні соціального захисту населення Соснівського району</t>
  </si>
  <si>
    <t>Договір, накладна, акт виконаних робіт</t>
  </si>
  <si>
    <t xml:space="preserve">Придбання та встановлення програмно-технічного комплексу для обліку руху особових справ "1С:АРХІВ" в управлінні соціального захисту населення  Cоснівського району
</t>
  </si>
  <si>
    <t xml:space="preserve">Придбання та встановлення програмно-технічного комплексу для обліку руху особових справ "1С:АРХІВ" в управлінні соціального захисту населення  Придніпровського району
</t>
  </si>
  <si>
    <t>Придбання iPad для територіального центру соціальної допомоги Придніпровського району</t>
  </si>
  <si>
    <t>Договір, накладна</t>
  </si>
  <si>
    <t>Придбання iPad для територіального центру соціальної допомоги Соснівського району</t>
  </si>
  <si>
    <t xml:space="preserve">Придбання iPad для департаменту соціальної політики </t>
  </si>
  <si>
    <t xml:space="preserve">Придбання компьютерів та оргтехніки </t>
  </si>
  <si>
    <t xml:space="preserve">Придбання комп'ютерного обладнання </t>
  </si>
  <si>
    <t>Придбання комп'ютерної, копіювальної та іншої оргтехніки</t>
  </si>
  <si>
    <t>Департамент економіки та розвитку</t>
  </si>
  <si>
    <t xml:space="preserve">Придбання апаратно-програмних комплексів, комп'ютерної та оргтехніки, серверних комплектуючих, техніки для копіювання та друку   </t>
  </si>
  <si>
    <t>Департамент управління справами та юридичного забезпечення</t>
  </si>
  <si>
    <t>ДУСЮЗ</t>
  </si>
  <si>
    <t>Придбання комп'ютерної, копіювальної оргтехніки та мережевого обладнання для управління надання адміністративних послуг</t>
  </si>
  <si>
    <t>Придбання комп'ютерної та копіювальної техніки для управління інспектування</t>
  </si>
  <si>
    <t>Управління інспектування Черкаської міської ради</t>
  </si>
  <si>
    <t>УІ</t>
  </si>
  <si>
    <t>Придбання комп'ютерної та копіювальної техніки для департаменту соціальної політики</t>
  </si>
  <si>
    <t xml:space="preserve">Придбання комп'ютерної та копіювальної техніки для відділення реабілітації дітей-інвалідів територіального центру соціальної допомоги Придніпровського району м.Черкаси </t>
  </si>
  <si>
    <t>Апаратура для записування та відтворювання звуку і зображення</t>
  </si>
  <si>
    <t>Накладна, акт виконаних робіт</t>
  </si>
  <si>
    <t xml:space="preserve">Придбання  меблів та обладнання </t>
  </si>
  <si>
    <t>Придбання меблів для кімнат депутатів (бул. Шевченка, 307)</t>
  </si>
  <si>
    <t>Придбання кондиціонерів</t>
  </si>
  <si>
    <t>Придбання меблів для облаштування куточку для відвідувачів у приміщенні архівного відділу по Благовісній, 170</t>
  </si>
  <si>
    <t>Придбання меблів та обладнання для архівного відділу та архіву управління з питань державної реєстрації</t>
  </si>
  <si>
    <t>Придбання меблів у  приміщення для нарад та прийому громадян управління з питань державної реєстрації у приміщенні за адресою: м. Черкаси, вул.Благовісна, 170</t>
  </si>
  <si>
    <t xml:space="preserve">Департамент організаційного забезпечення </t>
  </si>
  <si>
    <t>Придбання металевих стелажів для архіву справ управління соціального захисту населення Придніпровського району</t>
  </si>
  <si>
    <t xml:space="preserve">Придбання меблів для відділення реабілітації дітей-інвалідів територіального центру соціальної допомоги Придніпровського району м.Черкаси </t>
  </si>
  <si>
    <t>Придбання апарату для приготування синглетно-кисневої суміші для територіального центру соціальної допомоги Соснівського району м.Черкаси</t>
  </si>
  <si>
    <t>Придбання апарату для приготування синглетно-кисневої суміші для територіального центру соціальної допомоги Придніпровського району м.Черкаси</t>
  </si>
  <si>
    <t>Придбання газової автоматичної системи пожежогасіння для архівного віддлу</t>
  </si>
  <si>
    <t>Придбання обладнання та аппаратури для роботи системи поіменного голосування</t>
  </si>
  <si>
    <t>Придбання інтерактивної дошки з проектором залу засідань</t>
  </si>
  <si>
    <t xml:space="preserve">Придбання точок доступу Wi-Fi та комутаторів для локальної мережі </t>
  </si>
  <si>
    <t>Придбання вентиляційної системи у архівосховищах поверху у приміщенні за адресою: вул.Благовісна, 170</t>
  </si>
  <si>
    <t>Придбати стаціонарне металеве обладнання</t>
  </si>
  <si>
    <t>Книжковий сканер</t>
  </si>
  <si>
    <t>Прибання предметів довгострокового кориситування та технічних засобів</t>
  </si>
  <si>
    <t>Придбання обладнання і предметів довгострокового користування</t>
  </si>
  <si>
    <t>Департамент фінансової політики</t>
  </si>
  <si>
    <t>ДФП</t>
  </si>
  <si>
    <t>Придбання предметів довгострокового користування</t>
  </si>
  <si>
    <t>Придбання комп'ютерної та оргтехніки для комітетів самоорганізації населення м. Черкаси</t>
  </si>
  <si>
    <t>Придбання та встановлення кондиціонерів для департаменту соціальної політики</t>
  </si>
  <si>
    <t>Договір, накладна,  акт виконаних робіт</t>
  </si>
  <si>
    <t>Придбання та встановлення кондиціонерів для відділення реабілітації дітей-інвалідів територіального центру соціальної допомоги Придніпровського району м.Черкаси</t>
  </si>
  <si>
    <t>Придбання та встановлення кондиціонерів для відділень територіального центру соціальної допомоги Соснівського району м.Черкаси</t>
  </si>
  <si>
    <t>Придбання обладнання для відділення організації надання адресної грошової та натуральної допомоги територіального центру соціальної допомоги Соснівського району м.Черкаси</t>
  </si>
  <si>
    <t>Придбання східцевого підйомника для підйому/спуску отримувачів соціальних послуг територіального центру соціальної допомоги Соснівського району м.Черкаси</t>
  </si>
  <si>
    <t>Придбаня східцевого підйомника для підйому/спуску отримувачів соціальних послуг територіального центру соціальної допомоги Придніпровського району м.Черкаси</t>
  </si>
  <si>
    <t>Придбання житла срібному призеру ХХХІ Олімпійських ігор 2016 року Кулішу Сергію Володимировичу</t>
  </si>
  <si>
    <t>Договір купівлі-продажу, видача ордеру</t>
  </si>
  <si>
    <t>Департамент освіти та гуманітарної  політики,  департамент економіки та розвитку, департамент  департамент житлово-комунального комплексу</t>
  </si>
  <si>
    <t>Придбання квартири, що буде включена до числа службових органу суду</t>
  </si>
  <si>
    <t>Департамент економіки та розвитку, департамент  департамент житлово-комунального комплексу</t>
  </si>
  <si>
    <t>Облаштування залу очікування ЦНАП в приміщенні по вул.Благовісна, 170 (придбання телевізора та кондиціонера)</t>
  </si>
  <si>
    <t>Придбання траспортних засобів</t>
  </si>
  <si>
    <t>Придбання реабілітаційного обладнання для територіального центру соціальної допомоги Соснівського району м.Черкаси</t>
  </si>
  <si>
    <t xml:space="preserve">Придбання мікроавтобусу для перевезення дітей-інвалідів </t>
  </si>
  <si>
    <t>Придбання мікроавтобусу для багатодітної сім'ї Гуцало</t>
  </si>
  <si>
    <t>Придбання автомобіля (5 дв. мінівен)</t>
  </si>
  <si>
    <t>Реконструкція об'єктів вулично-дорожньої інфраструктури</t>
  </si>
  <si>
    <t>Капітальний ремонт об'єктів вулично-дорожньої інфраструктури</t>
  </si>
  <si>
    <t>Капітальний ремонт спуску Крилова в м.Черкаси (Програма "Громадський бюджет міста Черкаси на 2015-2019 роки" реалізація проектів-переможців)</t>
  </si>
  <si>
    <t>Капремонт вул. Хрещатик (паркувальний майданчик поблизу будинку №130) в м.Черкаси</t>
  </si>
  <si>
    <t>Капремонт вул. Хрещатик (паркувальний майданчик поблизу будинків №№51, 53) в м.Черкаси</t>
  </si>
  <si>
    <t xml:space="preserve">Капітальний ремонт тротуару по вул. Нарбутівська від вул. Чехова до вул. Кривалівської (парна сторона)  </t>
  </si>
  <si>
    <t xml:space="preserve">Департамент архітектури та містобудування, Департамент житлово-комунального комплексу
</t>
  </si>
  <si>
    <t xml:space="preserve">КП "Черкасиінвестбуд"  Департамент архітектури та містобудування </t>
  </si>
  <si>
    <t>Капітальний ремонт будівлі (їдальня) СШ №13 (з ПКД)</t>
  </si>
  <si>
    <t xml:space="preserve">Капітальний ремонт адміністративної будівлі по бул. Шевченка, 307 </t>
  </si>
  <si>
    <t xml:space="preserve">Капітальний ремонт адміністративної будівлі по бул. Шевченка, 117 </t>
  </si>
  <si>
    <t xml:space="preserve">Капітальний ремонт будівлі "Палацу одруження" по вул. Небесної Сотні, 3 </t>
  </si>
  <si>
    <t xml:space="preserve">Капітальний ремонт нежитлової будівлі по вул. 30 річчя Перемоги, 26 </t>
  </si>
  <si>
    <t xml:space="preserve">Капітальний ремонт нежитлової будівлі по вул. О.Дашковича, 41/1 </t>
  </si>
  <si>
    <t xml:space="preserve">Капітальний ремонт будівель станції швидкої допомоги по вул. О.Дашковича, 41, 40-42 </t>
  </si>
  <si>
    <t xml:space="preserve">Капітальний ремонт приміщення по вул. Нарбутівська, 279 </t>
  </si>
  <si>
    <t xml:space="preserve">Капітальний ремонт нежитлового приміщення по вул. Репіна, 12/1 </t>
  </si>
  <si>
    <t>КП "Черкасиінвестбуд",  Департамент архітектури та містобудування</t>
  </si>
  <si>
    <t>КП "Черкаські ринки",     
         Департамент економіки та розвитку</t>
  </si>
  <si>
    <t>КП "Черкаські ринки",
              Департамент економіки та розвитку</t>
  </si>
  <si>
    <t>Придбання крісел глядацьких для актової зали Черкаського міського палацу молоді</t>
  </si>
  <si>
    <t>Завершення будівництва школи в мікрорайоні "Дахнівський" по вул.Сержанта Волкова (ІІ-й пусковий комплекс) в т.ч. каналізаційна насосона станція та напірний колектор</t>
  </si>
  <si>
    <t>Розширення мережі закладів освіти</t>
  </si>
  <si>
    <t>Поліпшення матеріально-технічної бази закладів освіти</t>
  </si>
  <si>
    <t>Покращання якості медичної допомоги мешканцям міста Черкаси в закладах охорони здоров"я обласного підпорядкування</t>
  </si>
  <si>
    <t>Субвенція обласному бюджету на придбання медичного обладнання для Черкаського обласного кардіологічного центру</t>
  </si>
  <si>
    <t xml:space="preserve">Звіт про виконання
</t>
  </si>
  <si>
    <t>Капремонт вул Кавказька від вул. Університетська до вул. Крилова</t>
  </si>
  <si>
    <t>Будівництво зовнішніх мереж електропостачання та трансформаторних підстанцій в межах м. Черкаси</t>
  </si>
  <si>
    <t>Реконструкція гуртожитку  по вул.Гоголя,555  (мережі електропостачання) (з ПКД)</t>
  </si>
  <si>
    <t>Реконструкція гуртожитку  по вул. Сергія Амброса,48  (мережі електропостачання) (з ПКД)</t>
  </si>
  <si>
    <t>Реконструкція гуртожитку  по вул. Нарбутівська,279  (мережі електропостачання) (з ПКД)</t>
  </si>
  <si>
    <t>Реконструкція житлового будинку  по вул. Нечуй-Левицького,6  (мережі електропостачання) (з ПКД)</t>
  </si>
  <si>
    <t>Департамент 
житлово-комунального комплексу 
КП "Придніпровська СУБ"</t>
  </si>
  <si>
    <t>Департамент 
житлово-комунального комплексу КП "Придніпровська СУБ"</t>
  </si>
  <si>
    <t>Проведення обстеження технічного стану житлового будинку №216 по вул. Надпільна (кв.33)</t>
  </si>
  <si>
    <t xml:space="preserve">Департамент 
житлово-комунального комплексу КП "Соснівська СУБ" </t>
  </si>
  <si>
    <t>Облаштування дитячого майданчика в дворі будинку по:</t>
  </si>
  <si>
    <t>Будівництво мережі зовнішнього освітлення прибудинкової території житлових будинків
- вул. Новопречистенська, 447;
- Гоголя, 409  - вул. Кривалівська, 37;    
- вул.Нарбутівська, 95/1 -   вул. Кривалівська, 71</t>
  </si>
  <si>
    <t>Реконструкція мережі зовнішнього освітлення Пагорбу Слави  (внески в статутний капітал КП "Міськсвітло")</t>
  </si>
  <si>
    <t>Реконструкція  мережі зовнішнього освітленняна вул. Путейка (від вул.Вернигори до вул. Оборонної)  (внески в статутний капітал КП "Міськсвітло")</t>
  </si>
  <si>
    <t>Реконструкція мережі зовнішнього освітлення прибудинкової території житлового будинку № 175  по вул. Гетьмана Сагайдачного  (внески в статутний капітал КП "Міськсвітло")</t>
  </si>
  <si>
    <t xml:space="preserve"> Реконструкція мережі зовнішнього освітлення вулиці Попівка (внески в статутний капітал КП "Міськсвітло")</t>
  </si>
  <si>
    <t>Реконструкція мережі зовнішнього освітлення Площі 700-річчя міста   (внески в статутний капітал КП "Міськсвітло")</t>
  </si>
  <si>
    <t>Департамент 
архітектури та містобудування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</si>
</sst>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0"/>
    <numFmt numFmtId="167" formatCode="#,##0.000"/>
    <numFmt numFmtId="168" formatCode="#,##0.0"/>
    <numFmt numFmtId="169" formatCode="#,##0.000_р_.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8" fillId="0" borderId="0"/>
    <xf numFmtId="0" fontId="13" fillId="0" borderId="0"/>
  </cellStyleXfs>
  <cellXfs count="71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center" indent="15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vertical="top" wrapText="1"/>
    </xf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164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7" fillId="0" borderId="12" xfId="1" applyFont="1" applyFill="1" applyBorder="1" applyAlignment="1">
      <alignment horizontal="center" vertical="top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165" fontId="7" fillId="0" borderId="14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10" fillId="0" borderId="15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2" fontId="2" fillId="0" borderId="8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vertical="top" wrapText="1"/>
    </xf>
    <xf numFmtId="0" fontId="2" fillId="0" borderId="2" xfId="2" applyFont="1" applyFill="1" applyBorder="1" applyAlignment="1">
      <alignment horizontal="center" vertical="top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5" xfId="1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2" fillId="0" borderId="2" xfId="3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3" xfId="0" applyFont="1" applyFill="1" applyBorder="1"/>
    <xf numFmtId="0" fontId="12" fillId="0" borderId="0" xfId="0" applyFont="1" applyFill="1"/>
    <xf numFmtId="167" fontId="2" fillId="0" borderId="2" xfId="4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164" fontId="2" fillId="0" borderId="2" xfId="2" applyNumberFormat="1" applyFont="1" applyFill="1" applyBorder="1" applyAlignment="1">
      <alignment horizontal="center" vertical="center" wrapText="1"/>
    </xf>
    <xf numFmtId="0" fontId="1" fillId="0" borderId="15" xfId="0" applyFont="1" applyFill="1" applyBorder="1"/>
    <xf numFmtId="0" fontId="2" fillId="0" borderId="15" xfId="0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8" xfId="2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left" vertical="top" wrapText="1"/>
    </xf>
    <xf numFmtId="164" fontId="2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top" wrapText="1"/>
    </xf>
    <xf numFmtId="164" fontId="2" fillId="0" borderId="3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2" fillId="0" borderId="25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164" fontId="2" fillId="0" borderId="28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top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top" wrapText="1"/>
    </xf>
    <xf numFmtId="168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168" fontId="2" fillId="0" borderId="2" xfId="0" applyNumberFormat="1" applyFont="1" applyFill="1" applyBorder="1" applyAlignment="1" applyProtection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4" xfId="2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top" wrapText="1"/>
    </xf>
    <xf numFmtId="164" fontId="2" fillId="0" borderId="4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164" fontId="2" fillId="0" borderId="51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top" wrapText="1"/>
    </xf>
    <xf numFmtId="164" fontId="2" fillId="0" borderId="51" xfId="0" applyNumberFormat="1" applyFont="1" applyFill="1" applyBorder="1" applyAlignment="1">
      <alignment horizontal="center" vertical="top" wrapText="1"/>
    </xf>
    <xf numFmtId="0" fontId="2" fillId="0" borderId="52" xfId="2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 wrapText="1"/>
    </xf>
    <xf numFmtId="0" fontId="2" fillId="0" borderId="25" xfId="2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53" xfId="0" applyNumberFormat="1" applyFont="1" applyFill="1" applyBorder="1" applyAlignment="1">
      <alignment horizontal="center" vertical="center" wrapText="1"/>
    </xf>
    <xf numFmtId="164" fontId="2" fillId="0" borderId="53" xfId="0" applyNumberFormat="1" applyFont="1" applyFill="1" applyBorder="1" applyAlignment="1">
      <alignment horizontal="center" vertical="top" wrapText="1"/>
    </xf>
    <xf numFmtId="0" fontId="2" fillId="0" borderId="56" xfId="2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2" fillId="0" borderId="32" xfId="2" applyFont="1" applyFill="1" applyBorder="1" applyAlignment="1">
      <alignment vertical="top" wrapText="1"/>
    </xf>
    <xf numFmtId="0" fontId="2" fillId="0" borderId="32" xfId="2" applyFont="1" applyFill="1" applyBorder="1" applyAlignment="1">
      <alignment horizontal="center" vertical="top" wrapText="1"/>
    </xf>
    <xf numFmtId="0" fontId="2" fillId="0" borderId="32" xfId="2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/>
    <xf numFmtId="0" fontId="3" fillId="0" borderId="0" xfId="0" applyFont="1" applyFill="1" applyBorder="1" applyAlignment="1"/>
    <xf numFmtId="0" fontId="2" fillId="0" borderId="15" xfId="2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5" fontId="2" fillId="0" borderId="57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top" wrapText="1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top" wrapText="1"/>
    </xf>
    <xf numFmtId="0" fontId="2" fillId="0" borderId="44" xfId="0" applyFont="1" applyFill="1" applyBorder="1" applyAlignment="1">
      <alignment vertical="top" wrapText="1"/>
    </xf>
    <xf numFmtId="0" fontId="2" fillId="0" borderId="44" xfId="0" applyFont="1" applyFill="1" applyBorder="1" applyAlignment="1">
      <alignment horizontal="center" vertical="top" wrapText="1"/>
    </xf>
    <xf numFmtId="164" fontId="2" fillId="0" borderId="49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vertical="top" wrapText="1"/>
    </xf>
    <xf numFmtId="0" fontId="2" fillId="0" borderId="59" xfId="0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top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top" wrapText="1"/>
    </xf>
    <xf numFmtId="0" fontId="2" fillId="0" borderId="63" xfId="0" applyFont="1" applyFill="1" applyBorder="1" applyAlignment="1">
      <alignment horizontal="center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top" wrapText="1"/>
    </xf>
    <xf numFmtId="0" fontId="2" fillId="0" borderId="65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top" wrapText="1"/>
    </xf>
    <xf numFmtId="4" fontId="2" fillId="0" borderId="32" xfId="0" applyNumberFormat="1" applyFont="1" applyFill="1" applyBorder="1" applyAlignment="1">
      <alignment horizontal="center" vertical="center"/>
    </xf>
    <xf numFmtId="164" fontId="2" fillId="0" borderId="48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/>
    </xf>
    <xf numFmtId="0" fontId="1" fillId="0" borderId="67" xfId="0" applyFont="1" applyFill="1" applyBorder="1"/>
    <xf numFmtId="0" fontId="2" fillId="0" borderId="56" xfId="0" applyFont="1" applyFill="1" applyBorder="1" applyAlignment="1">
      <alignment vertical="top" wrapText="1"/>
    </xf>
    <xf numFmtId="0" fontId="2" fillId="0" borderId="35" xfId="0" applyFont="1" applyFill="1" applyBorder="1" applyAlignment="1">
      <alignment horizontal="center" vertical="top" wrapText="1"/>
    </xf>
    <xf numFmtId="164" fontId="2" fillId="0" borderId="25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vertical="top" wrapText="1"/>
    </xf>
    <xf numFmtId="2" fontId="2" fillId="0" borderId="17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vertical="top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vertical="top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68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168" fontId="2" fillId="0" borderId="32" xfId="0" applyNumberFormat="1" applyFont="1" applyFill="1" applyBorder="1" applyAlignment="1" applyProtection="1">
      <alignment vertical="top" wrapText="1"/>
    </xf>
    <xf numFmtId="0" fontId="2" fillId="0" borderId="69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168" fontId="2" fillId="0" borderId="28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2" fontId="2" fillId="0" borderId="62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top" wrapText="1"/>
    </xf>
    <xf numFmtId="164" fontId="2" fillId="0" borderId="26" xfId="0" applyNumberFormat="1" applyFont="1" applyFill="1" applyBorder="1" applyAlignment="1">
      <alignment horizontal="center" vertical="top" wrapText="1"/>
    </xf>
    <xf numFmtId="164" fontId="2" fillId="0" borderId="2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vertical="top" wrapText="1"/>
    </xf>
    <xf numFmtId="164" fontId="2" fillId="0" borderId="30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168" fontId="2" fillId="0" borderId="40" xfId="0" applyNumberFormat="1" applyFont="1" applyFill="1" applyBorder="1" applyAlignment="1" applyProtection="1">
      <alignment vertical="top" wrapText="1"/>
    </xf>
    <xf numFmtId="164" fontId="2" fillId="0" borderId="40" xfId="0" applyNumberFormat="1" applyFont="1" applyFill="1" applyBorder="1" applyAlignment="1">
      <alignment vertical="top" wrapText="1"/>
    </xf>
    <xf numFmtId="164" fontId="2" fillId="0" borderId="49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2" fillId="0" borderId="2" xfId="7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 wrapText="1"/>
    </xf>
    <xf numFmtId="169" fontId="2" fillId="0" borderId="17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0" fontId="2" fillId="0" borderId="22" xfId="7" applyFont="1" applyFill="1" applyBorder="1" applyAlignment="1">
      <alignment vertical="top" wrapText="1"/>
    </xf>
    <xf numFmtId="0" fontId="2" fillId="0" borderId="57" xfId="7" applyFont="1" applyFill="1" applyBorder="1" applyAlignment="1">
      <alignment vertical="top" wrapText="1"/>
    </xf>
    <xf numFmtId="0" fontId="2" fillId="0" borderId="44" xfId="7" applyFont="1" applyFill="1" applyBorder="1" applyAlignment="1">
      <alignment horizontal="center" vertical="center" wrapText="1"/>
    </xf>
    <xf numFmtId="165" fontId="2" fillId="0" borderId="32" xfId="0" applyNumberFormat="1" applyFont="1" applyFill="1" applyBorder="1" applyAlignment="1">
      <alignment horizontal="center" vertical="center" wrapText="1"/>
    </xf>
    <xf numFmtId="165" fontId="2" fillId="0" borderId="62" xfId="0" applyNumberFormat="1" applyFont="1" applyFill="1" applyBorder="1" applyAlignment="1">
      <alignment horizontal="center" vertical="center" wrapText="1"/>
    </xf>
    <xf numFmtId="0" fontId="2" fillId="0" borderId="32" xfId="7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Border="1"/>
    <xf numFmtId="0" fontId="2" fillId="0" borderId="72" xfId="0" applyFont="1" applyFill="1" applyBorder="1" applyAlignment="1">
      <alignment horizontal="center" vertical="center" wrapText="1"/>
    </xf>
    <xf numFmtId="169" fontId="2" fillId="0" borderId="32" xfId="0" applyNumberFormat="1" applyFont="1" applyFill="1" applyBorder="1" applyAlignment="1">
      <alignment horizontal="center" vertical="center" wrapText="1"/>
    </xf>
    <xf numFmtId="169" fontId="2" fillId="0" borderId="62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/>
    <xf numFmtId="164" fontId="2" fillId="0" borderId="59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center" vertical="top"/>
    </xf>
    <xf numFmtId="0" fontId="2" fillId="0" borderId="52" xfId="0" applyFont="1" applyFill="1" applyBorder="1" applyAlignment="1">
      <alignment horizontal="justify" vertical="top"/>
    </xf>
    <xf numFmtId="0" fontId="2" fillId="0" borderId="52" xfId="1" applyFont="1" applyFill="1" applyBorder="1" applyAlignment="1">
      <alignment horizontal="center" vertical="center" wrapText="1"/>
    </xf>
    <xf numFmtId="0" fontId="1" fillId="0" borderId="52" xfId="0" applyFont="1" applyFill="1" applyBorder="1"/>
    <xf numFmtId="0" fontId="2" fillId="0" borderId="5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justify" vertical="top" wrapText="1"/>
    </xf>
    <xf numFmtId="0" fontId="2" fillId="0" borderId="73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2" xfId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 applyProtection="1">
      <alignment horizontal="left" vertical="top" wrapText="1"/>
      <protection locked="0"/>
    </xf>
    <xf numFmtId="0" fontId="2" fillId="0" borderId="52" xfId="2" applyFont="1" applyFill="1" applyBorder="1" applyAlignment="1">
      <alignment horizontal="center" vertical="top" wrapText="1"/>
    </xf>
    <xf numFmtId="164" fontId="2" fillId="0" borderId="8" xfId="2" applyNumberFormat="1" applyFont="1" applyFill="1" applyBorder="1" applyAlignment="1">
      <alignment horizontal="center" vertical="center" wrapText="1"/>
    </xf>
    <xf numFmtId="164" fontId="2" fillId="0" borderId="52" xfId="2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/>
    </xf>
    <xf numFmtId="0" fontId="2" fillId="0" borderId="52" xfId="0" applyFont="1" applyFill="1" applyBorder="1"/>
    <xf numFmtId="0" fontId="7" fillId="0" borderId="52" xfId="0" applyFont="1" applyFill="1" applyBorder="1" applyAlignment="1">
      <alignment horizontal="center" vertical="top" wrapText="1"/>
    </xf>
    <xf numFmtId="164" fontId="2" fillId="0" borderId="52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vertical="top" wrapText="1"/>
    </xf>
    <xf numFmtId="2" fontId="2" fillId="0" borderId="52" xfId="0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2" xfId="2" applyFont="1" applyFill="1" applyBorder="1" applyAlignment="1">
      <alignment vertical="top" wrapText="1"/>
    </xf>
    <xf numFmtId="0" fontId="2" fillId="0" borderId="52" xfId="6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46" xfId="0" applyFont="1" applyFill="1" applyBorder="1"/>
    <xf numFmtId="0" fontId="1" fillId="0" borderId="8" xfId="0" applyFont="1" applyFill="1" applyBorder="1"/>
    <xf numFmtId="0" fontId="2" fillId="0" borderId="0" xfId="2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top" wrapText="1"/>
    </xf>
    <xf numFmtId="0" fontId="2" fillId="0" borderId="83" xfId="0" applyFont="1" applyFill="1" applyBorder="1" applyAlignment="1">
      <alignment horizontal="center" vertical="center" wrapText="1"/>
    </xf>
    <xf numFmtId="164" fontId="2" fillId="0" borderId="84" xfId="0" applyNumberFormat="1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164" fontId="2" fillId="0" borderId="85" xfId="0" applyNumberFormat="1" applyFont="1" applyFill="1" applyBorder="1" applyAlignment="1">
      <alignment horizontal="center" vertical="center" wrapText="1"/>
    </xf>
    <xf numFmtId="164" fontId="2" fillId="0" borderId="85" xfId="0" applyNumberFormat="1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top" wrapText="1"/>
    </xf>
    <xf numFmtId="0" fontId="2" fillId="0" borderId="90" xfId="0" applyFont="1" applyFill="1" applyBorder="1" applyAlignment="1">
      <alignment vertical="top" wrapText="1"/>
    </xf>
    <xf numFmtId="0" fontId="2" fillId="0" borderId="91" xfId="0" applyFont="1" applyFill="1" applyBorder="1" applyAlignment="1">
      <alignment vertical="top" wrapText="1"/>
    </xf>
    <xf numFmtId="0" fontId="2" fillId="0" borderId="91" xfId="0" applyFont="1" applyFill="1" applyBorder="1" applyAlignment="1">
      <alignment horizontal="center" vertical="top" wrapText="1"/>
    </xf>
    <xf numFmtId="0" fontId="2" fillId="0" borderId="92" xfId="0" applyFont="1" applyFill="1" applyBorder="1" applyAlignment="1">
      <alignment vertical="top" wrapText="1"/>
    </xf>
    <xf numFmtId="0" fontId="2" fillId="0" borderId="92" xfId="0" applyFont="1" applyFill="1" applyBorder="1" applyAlignment="1">
      <alignment horizontal="left" vertical="top" wrapText="1"/>
    </xf>
    <xf numFmtId="0" fontId="1" fillId="0" borderId="92" xfId="0" applyFont="1" applyFill="1" applyBorder="1"/>
    <xf numFmtId="164" fontId="2" fillId="0" borderId="91" xfId="0" applyNumberFormat="1" applyFont="1" applyFill="1" applyBorder="1" applyAlignment="1">
      <alignment horizontal="center" vertical="center" wrapText="1"/>
    </xf>
    <xf numFmtId="14" fontId="2" fillId="0" borderId="104" xfId="0" applyNumberFormat="1" applyFont="1" applyFill="1" applyBorder="1" applyAlignment="1">
      <alignment horizontal="left" vertical="top" wrapText="1"/>
    </xf>
    <xf numFmtId="0" fontId="2" fillId="0" borderId="105" xfId="0" applyFont="1" applyFill="1" applyBorder="1" applyAlignment="1">
      <alignment vertical="top" wrapText="1"/>
    </xf>
    <xf numFmtId="0" fontId="2" fillId="0" borderId="106" xfId="2" applyFont="1" applyFill="1" applyBorder="1" applyAlignment="1">
      <alignment horizontal="center" vertical="center" wrapText="1"/>
    </xf>
    <xf numFmtId="164" fontId="2" fillId="0" borderId="106" xfId="0" applyNumberFormat="1" applyFont="1" applyFill="1" applyBorder="1" applyAlignment="1">
      <alignment horizontal="center" vertical="center" wrapText="1"/>
    </xf>
    <xf numFmtId="164" fontId="2" fillId="0" borderId="107" xfId="0" applyNumberFormat="1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left" vertical="top" wrapText="1"/>
    </xf>
    <xf numFmtId="0" fontId="2" fillId="0" borderId="106" xfId="0" applyFont="1" applyFill="1" applyBorder="1" applyAlignment="1">
      <alignment horizontal="left" vertical="top" wrapText="1"/>
    </xf>
    <xf numFmtId="0" fontId="2" fillId="0" borderId="106" xfId="0" applyFont="1" applyFill="1" applyBorder="1" applyAlignment="1">
      <alignment horizontal="center" vertical="center" wrapText="1"/>
    </xf>
    <xf numFmtId="164" fontId="2" fillId="0" borderId="110" xfId="0" applyNumberFormat="1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164" fontId="2" fillId="0" borderId="108" xfId="0" applyNumberFormat="1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left" vertical="top" wrapText="1"/>
    </xf>
    <xf numFmtId="0" fontId="2" fillId="0" borderId="84" xfId="0" applyFont="1" applyFill="1" applyBorder="1" applyAlignment="1">
      <alignment horizontal="center" vertical="top" wrapText="1"/>
    </xf>
    <xf numFmtId="0" fontId="2" fillId="0" borderId="84" xfId="0" applyFont="1" applyFill="1" applyBorder="1" applyAlignment="1">
      <alignment horizontal="center" vertical="center" wrapText="1"/>
    </xf>
    <xf numFmtId="0" fontId="1" fillId="0" borderId="91" xfId="0" applyFont="1" applyFill="1" applyBorder="1"/>
    <xf numFmtId="0" fontId="2" fillId="0" borderId="112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2" fontId="2" fillId="0" borderId="114" xfId="0" applyNumberFormat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top" wrapText="1"/>
    </xf>
    <xf numFmtId="0" fontId="2" fillId="0" borderId="89" xfId="0" applyFont="1" applyFill="1" applyBorder="1" applyAlignment="1">
      <alignment horizontal="center" vertical="top" wrapText="1"/>
    </xf>
    <xf numFmtId="0" fontId="2" fillId="0" borderId="93" xfId="0" applyFont="1" applyFill="1" applyBorder="1" applyAlignment="1">
      <alignment horizontal="center" vertical="top" wrapText="1"/>
    </xf>
    <xf numFmtId="0" fontId="2" fillId="0" borderId="89" xfId="0" applyFont="1" applyFill="1" applyBorder="1" applyAlignment="1">
      <alignment horizontal="left" vertical="top" wrapText="1"/>
    </xf>
    <xf numFmtId="0" fontId="2" fillId="0" borderId="93" xfId="0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left" vertical="top" wrapText="1"/>
    </xf>
    <xf numFmtId="0" fontId="2" fillId="0" borderId="85" xfId="0" applyFont="1" applyFill="1" applyBorder="1" applyAlignment="1">
      <alignment horizontal="center" vertical="top" wrapText="1"/>
    </xf>
    <xf numFmtId="0" fontId="2" fillId="0" borderId="98" xfId="0" applyFont="1" applyFill="1" applyBorder="1" applyAlignment="1">
      <alignment horizontal="center" vertical="top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left" vertical="top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167" fontId="2" fillId="0" borderId="92" xfId="4" applyNumberFormat="1" applyFont="1" applyFill="1" applyBorder="1" applyAlignment="1">
      <alignment horizontal="left" vertical="top" wrapText="1"/>
    </xf>
    <xf numFmtId="167" fontId="2" fillId="0" borderId="93" xfId="4" applyNumberFormat="1" applyFont="1" applyFill="1" applyBorder="1" applyAlignment="1">
      <alignment horizontal="left" vertical="top" wrapText="1"/>
    </xf>
    <xf numFmtId="0" fontId="1" fillId="0" borderId="89" xfId="0" applyFont="1" applyFill="1" applyBorder="1"/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16" xfId="0" applyNumberFormat="1" applyFont="1" applyFill="1" applyBorder="1" applyAlignment="1">
      <alignment horizontal="center" vertical="center" wrapText="1"/>
    </xf>
    <xf numFmtId="2" fontId="2" fillId="0" borderId="117" xfId="0" applyNumberFormat="1" applyFont="1" applyFill="1" applyBorder="1" applyAlignment="1">
      <alignment horizontal="center" vertical="center" wrapText="1"/>
    </xf>
    <xf numFmtId="2" fontId="2" fillId="0" borderId="120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9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/>
    <xf numFmtId="2" fontId="1" fillId="0" borderId="93" xfId="0" applyNumberFormat="1" applyFont="1" applyFill="1" applyBorder="1"/>
    <xf numFmtId="2" fontId="1" fillId="0" borderId="0" xfId="0" applyNumberFormat="1" applyFont="1" applyFill="1" applyBorder="1"/>
    <xf numFmtId="0" fontId="2" fillId="0" borderId="121" xfId="0" applyFont="1" applyFill="1" applyBorder="1" applyAlignment="1">
      <alignment horizontal="left" vertical="top" wrapText="1"/>
    </xf>
    <xf numFmtId="0" fontId="2" fillId="0" borderId="122" xfId="0" applyFont="1" applyFill="1" applyBorder="1" applyAlignment="1">
      <alignment horizontal="center" vertical="top" wrapText="1"/>
    </xf>
    <xf numFmtId="0" fontId="2" fillId="0" borderId="122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164" fontId="2" fillId="0" borderId="123" xfId="0" applyNumberFormat="1" applyFont="1" applyFill="1" applyBorder="1" applyAlignment="1">
      <alignment horizontal="center" vertical="center" wrapText="1"/>
    </xf>
    <xf numFmtId="0" fontId="2" fillId="0" borderId="124" xfId="0" applyFont="1" applyFill="1" applyBorder="1" applyAlignment="1">
      <alignment vertical="top" wrapText="1"/>
    </xf>
    <xf numFmtId="0" fontId="2" fillId="0" borderId="95" xfId="0" applyFont="1" applyFill="1" applyBorder="1" applyAlignment="1">
      <alignment horizontal="center" vertical="center" wrapText="1"/>
    </xf>
    <xf numFmtId="164" fontId="2" fillId="0" borderId="125" xfId="0" applyNumberFormat="1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vertical="top" wrapText="1"/>
    </xf>
    <xf numFmtId="0" fontId="2" fillId="0" borderId="85" xfId="1" applyFont="1" applyFill="1" applyBorder="1" applyAlignment="1">
      <alignment horizontal="center" vertical="center" wrapText="1"/>
    </xf>
    <xf numFmtId="164" fontId="2" fillId="0" borderId="120" xfId="0" applyNumberFormat="1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left" vertical="top" wrapText="1"/>
    </xf>
    <xf numFmtId="0" fontId="2" fillId="0" borderId="127" xfId="0" applyFont="1" applyFill="1" applyBorder="1" applyAlignment="1">
      <alignment horizontal="center" vertical="top" wrapText="1"/>
    </xf>
    <xf numFmtId="0" fontId="2" fillId="0" borderId="128" xfId="0" applyFont="1" applyFill="1" applyBorder="1" applyAlignment="1">
      <alignment horizontal="center" vertical="center" wrapText="1"/>
    </xf>
    <xf numFmtId="164" fontId="2" fillId="0" borderId="102" xfId="0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164" fontId="2" fillId="0" borderId="88" xfId="1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 wrapText="1"/>
    </xf>
    <xf numFmtId="2" fontId="2" fillId="0" borderId="98" xfId="0" applyNumberFormat="1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top" wrapText="1"/>
    </xf>
    <xf numFmtId="2" fontId="2" fillId="0" borderId="85" xfId="0" applyNumberFormat="1" applyFont="1" applyFill="1" applyBorder="1" applyAlignment="1">
      <alignment horizontal="center" vertical="center"/>
    </xf>
    <xf numFmtId="0" fontId="2" fillId="0" borderId="98" xfId="0" applyNumberFormat="1" applyFont="1" applyFill="1" applyBorder="1" applyAlignment="1">
      <alignment horizontal="center" vertical="center" wrapText="1"/>
    </xf>
    <xf numFmtId="2" fontId="2" fillId="0" borderId="133" xfId="0" applyNumberFormat="1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vertical="top" wrapText="1"/>
    </xf>
    <xf numFmtId="164" fontId="2" fillId="0" borderId="87" xfId="0" applyNumberFormat="1" applyFont="1" applyFill="1" applyBorder="1" applyAlignment="1">
      <alignment horizontal="center" vertical="center"/>
    </xf>
    <xf numFmtId="2" fontId="2" fillId="0" borderId="134" xfId="0" applyNumberFormat="1" applyFont="1" applyFill="1" applyBorder="1" applyAlignment="1">
      <alignment horizontal="center" vertical="center" wrapText="1"/>
    </xf>
    <xf numFmtId="2" fontId="2" fillId="0" borderId="135" xfId="0" applyNumberFormat="1" applyFont="1" applyFill="1" applyBorder="1" applyAlignment="1">
      <alignment horizontal="center" vertical="center"/>
    </xf>
    <xf numFmtId="0" fontId="2" fillId="0" borderId="136" xfId="0" applyFont="1" applyFill="1" applyBorder="1" applyAlignment="1">
      <alignment horizontal="center" vertical="top" wrapText="1"/>
    </xf>
    <xf numFmtId="165" fontId="2" fillId="0" borderId="138" xfId="0" applyNumberFormat="1" applyFont="1" applyFill="1" applyBorder="1" applyAlignment="1">
      <alignment horizontal="center" vertical="center" wrapText="1"/>
    </xf>
    <xf numFmtId="164" fontId="2" fillId="0" borderId="138" xfId="0" applyNumberFormat="1" applyFont="1" applyFill="1" applyBorder="1" applyAlignment="1">
      <alignment horizontal="center" vertical="center" wrapText="1"/>
    </xf>
    <xf numFmtId="168" fontId="2" fillId="0" borderId="138" xfId="0" applyNumberFormat="1" applyFont="1" applyFill="1" applyBorder="1" applyAlignment="1">
      <alignment horizontal="center" vertical="center" wrapText="1"/>
    </xf>
    <xf numFmtId="168" fontId="2" fillId="0" borderId="52" xfId="0" applyNumberFormat="1" applyFont="1" applyFill="1" applyBorder="1" applyAlignment="1">
      <alignment horizontal="center" vertical="center" wrapText="1"/>
    </xf>
    <xf numFmtId="0" fontId="1" fillId="0" borderId="138" xfId="0" applyFont="1" applyFill="1" applyBorder="1"/>
    <xf numFmtId="164" fontId="2" fillId="0" borderId="138" xfId="0" applyNumberFormat="1" applyFont="1" applyFill="1" applyBorder="1" applyAlignment="1">
      <alignment horizontal="center" vertical="center"/>
    </xf>
    <xf numFmtId="2" fontId="2" fillId="0" borderId="52" xfId="0" applyNumberFormat="1" applyFont="1" applyFill="1" applyBorder="1" applyAlignment="1">
      <alignment horizontal="center" vertical="center"/>
    </xf>
    <xf numFmtId="0" fontId="2" fillId="0" borderId="138" xfId="0" applyNumberFormat="1" applyFont="1" applyFill="1" applyBorder="1" applyAlignment="1">
      <alignment horizontal="center" vertical="center" wrapText="1"/>
    </xf>
    <xf numFmtId="168" fontId="2" fillId="0" borderId="52" xfId="0" applyNumberFormat="1" applyFont="1" applyFill="1" applyBorder="1" applyAlignment="1">
      <alignment vertical="top" wrapText="1"/>
    </xf>
    <xf numFmtId="0" fontId="2" fillId="0" borderId="139" xfId="0" applyFont="1" applyFill="1" applyBorder="1" applyAlignment="1">
      <alignment vertical="top" wrapText="1"/>
    </xf>
    <xf numFmtId="0" fontId="2" fillId="0" borderId="139" xfId="0" applyFont="1" applyFill="1" applyBorder="1" applyAlignment="1">
      <alignment horizontal="center" vertical="center" wrapText="1"/>
    </xf>
    <xf numFmtId="0" fontId="2" fillId="0" borderId="139" xfId="1" applyFont="1" applyFill="1" applyBorder="1" applyAlignment="1">
      <alignment horizontal="center" vertical="center" wrapText="1"/>
    </xf>
    <xf numFmtId="0" fontId="1" fillId="0" borderId="139" xfId="0" applyFont="1" applyFill="1" applyBorder="1"/>
    <xf numFmtId="0" fontId="2" fillId="0" borderId="139" xfId="0" applyNumberFormat="1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top" wrapText="1"/>
    </xf>
    <xf numFmtId="164" fontId="2" fillId="0" borderId="140" xfId="0" applyNumberFormat="1" applyFont="1" applyFill="1" applyBorder="1" applyAlignment="1">
      <alignment horizontal="center" vertical="center" wrapText="1"/>
    </xf>
    <xf numFmtId="0" fontId="2" fillId="0" borderId="52" xfId="5" applyFont="1" applyFill="1" applyBorder="1" applyAlignment="1">
      <alignment horizontal="left" vertical="top" wrapText="1"/>
    </xf>
    <xf numFmtId="0" fontId="2" fillId="0" borderId="138" xfId="0" applyFont="1" applyFill="1" applyBorder="1" applyAlignment="1">
      <alignment horizontal="center" vertical="top" wrapText="1"/>
    </xf>
    <xf numFmtId="168" fontId="2" fillId="0" borderId="138" xfId="0" applyNumberFormat="1" applyFont="1" applyFill="1" applyBorder="1" applyAlignment="1">
      <alignment horizontal="center" vertical="top" wrapText="1"/>
    </xf>
    <xf numFmtId="164" fontId="2" fillId="0" borderId="138" xfId="0" applyNumberFormat="1" applyFont="1" applyFill="1" applyBorder="1" applyAlignment="1">
      <alignment horizontal="center" vertical="top" wrapText="1"/>
    </xf>
    <xf numFmtId="2" fontId="2" fillId="0" borderId="138" xfId="0" applyNumberFormat="1" applyFont="1" applyFill="1" applyBorder="1" applyAlignment="1">
      <alignment horizontal="center" vertical="center" wrapText="1"/>
    </xf>
    <xf numFmtId="168" fontId="2" fillId="0" borderId="52" xfId="0" applyNumberFormat="1" applyFont="1" applyFill="1" applyBorder="1" applyAlignment="1">
      <alignment horizontal="center" vertical="top" wrapText="1"/>
    </xf>
    <xf numFmtId="166" fontId="7" fillId="0" borderId="52" xfId="0" applyNumberFormat="1" applyFont="1" applyFill="1" applyBorder="1" applyAlignment="1">
      <alignment horizontal="right" vertical="top"/>
    </xf>
    <xf numFmtId="0" fontId="2" fillId="0" borderId="52" xfId="0" applyFont="1" applyFill="1" applyBorder="1" applyAlignment="1">
      <alignment horizontal="center"/>
    </xf>
    <xf numFmtId="165" fontId="2" fillId="0" borderId="138" xfId="0" applyNumberFormat="1" applyFont="1" applyFill="1" applyBorder="1" applyAlignment="1">
      <alignment horizontal="center" vertical="top" wrapText="1"/>
    </xf>
    <xf numFmtId="165" fontId="2" fillId="0" borderId="52" xfId="0" applyNumberFormat="1" applyFont="1" applyFill="1" applyBorder="1" applyAlignment="1">
      <alignment horizontal="center" vertical="center" wrapText="1"/>
    </xf>
    <xf numFmtId="0" fontId="7" fillId="0" borderId="138" xfId="0" applyFont="1" applyFill="1" applyBorder="1" applyAlignment="1">
      <alignment horizontal="center" vertical="top" wrapText="1"/>
    </xf>
    <xf numFmtId="0" fontId="2" fillId="0" borderId="139" xfId="0" applyFont="1" applyFill="1" applyBorder="1" applyAlignment="1">
      <alignment horizontal="left" vertical="top" wrapText="1"/>
    </xf>
    <xf numFmtId="0" fontId="7" fillId="0" borderId="139" xfId="0" applyFont="1" applyFill="1" applyBorder="1" applyAlignment="1">
      <alignment horizontal="center" vertical="center" wrapText="1"/>
    </xf>
    <xf numFmtId="0" fontId="7" fillId="0" borderId="139" xfId="1" applyFont="1" applyFill="1" applyBorder="1" applyAlignment="1">
      <alignment horizontal="center" vertical="center" wrapText="1"/>
    </xf>
    <xf numFmtId="164" fontId="2" fillId="0" borderId="139" xfId="0" applyNumberFormat="1" applyFont="1" applyFill="1" applyBorder="1" applyAlignment="1">
      <alignment horizontal="center" vertical="center" wrapText="1"/>
    </xf>
    <xf numFmtId="164" fontId="2" fillId="0" borderId="140" xfId="0" applyNumberFormat="1" applyFont="1" applyFill="1" applyBorder="1" applyAlignment="1">
      <alignment horizontal="center" vertical="center"/>
    </xf>
    <xf numFmtId="168" fontId="2" fillId="0" borderId="139" xfId="0" applyNumberFormat="1" applyFont="1" applyFill="1" applyBorder="1" applyAlignment="1" applyProtection="1">
      <alignment vertical="top" wrapText="1"/>
    </xf>
    <xf numFmtId="165" fontId="2" fillId="0" borderId="140" xfId="0" applyNumberFormat="1" applyFont="1" applyFill="1" applyBorder="1" applyAlignment="1">
      <alignment horizontal="center" vertical="top" wrapText="1"/>
    </xf>
    <xf numFmtId="164" fontId="2" fillId="0" borderId="138" xfId="2" applyNumberFormat="1" applyFont="1" applyFill="1" applyBorder="1" applyAlignment="1">
      <alignment horizontal="center" vertical="center" wrapText="1"/>
    </xf>
    <xf numFmtId="0" fontId="2" fillId="0" borderId="138" xfId="0" applyFont="1" applyFill="1" applyBorder="1" applyAlignment="1">
      <alignment horizontal="center" vertical="center" wrapText="1"/>
    </xf>
    <xf numFmtId="164" fontId="2" fillId="0" borderId="139" xfId="0" applyNumberFormat="1" applyFont="1" applyFill="1" applyBorder="1" applyAlignment="1">
      <alignment horizontal="center" vertical="top" wrapText="1"/>
    </xf>
    <xf numFmtId="0" fontId="2" fillId="0" borderId="141" xfId="2" applyFont="1" applyFill="1" applyBorder="1" applyAlignment="1">
      <alignment horizontal="center" vertical="top" wrapText="1"/>
    </xf>
    <xf numFmtId="0" fontId="2" fillId="0" borderId="142" xfId="2" applyFont="1" applyFill="1" applyBorder="1" applyAlignment="1">
      <alignment horizontal="center" vertical="top" wrapText="1"/>
    </xf>
    <xf numFmtId="0" fontId="2" fillId="0" borderId="142" xfId="0" applyFont="1" applyFill="1" applyBorder="1" applyAlignment="1">
      <alignment horizontal="center" vertical="center" wrapText="1"/>
    </xf>
    <xf numFmtId="0" fontId="2" fillId="0" borderId="142" xfId="0" applyFont="1" applyFill="1" applyBorder="1" applyAlignment="1">
      <alignment horizontal="center" vertical="top" wrapText="1"/>
    </xf>
    <xf numFmtId="0" fontId="2" fillId="0" borderId="82" xfId="0" applyFont="1" applyFill="1" applyBorder="1"/>
    <xf numFmtId="0" fontId="2" fillId="0" borderId="144" xfId="0" applyFont="1" applyFill="1" applyBorder="1"/>
    <xf numFmtId="164" fontId="2" fillId="0" borderId="144" xfId="0" applyNumberFormat="1" applyFont="1" applyFill="1" applyBorder="1" applyAlignment="1">
      <alignment horizontal="center" vertical="center" wrapText="1"/>
    </xf>
    <xf numFmtId="2" fontId="2" fillId="0" borderId="144" xfId="0" applyNumberFormat="1" applyFont="1" applyFill="1" applyBorder="1" applyAlignment="1">
      <alignment horizontal="center" vertical="center" wrapText="1"/>
    </xf>
    <xf numFmtId="0" fontId="2" fillId="0" borderId="91" xfId="2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vertical="top" wrapText="1"/>
    </xf>
    <xf numFmtId="0" fontId="2" fillId="0" borderId="152" xfId="2" applyFont="1" applyFill="1" applyBorder="1" applyAlignment="1">
      <alignment horizontal="center" vertical="center" wrapText="1"/>
    </xf>
    <xf numFmtId="0" fontId="2" fillId="0" borderId="149" xfId="0" applyFont="1" applyFill="1" applyBorder="1" applyAlignment="1">
      <alignment horizontal="center" vertical="top" wrapText="1"/>
    </xf>
    <xf numFmtId="164" fontId="2" fillId="0" borderId="153" xfId="0" applyNumberFormat="1" applyFont="1" applyFill="1" applyBorder="1" applyAlignment="1">
      <alignment horizontal="center" vertical="center" wrapText="1"/>
    </xf>
    <xf numFmtId="164" fontId="2" fillId="0" borderId="149" xfId="0" applyNumberFormat="1" applyFont="1" applyFill="1" applyBorder="1" applyAlignment="1">
      <alignment horizontal="center" vertical="top" wrapText="1"/>
    </xf>
    <xf numFmtId="0" fontId="2" fillId="0" borderId="151" xfId="0" applyFont="1" applyFill="1" applyBorder="1" applyAlignment="1">
      <alignment horizontal="center" vertical="top" wrapText="1"/>
    </xf>
    <xf numFmtId="0" fontId="2" fillId="0" borderId="90" xfId="2" applyFont="1" applyFill="1" applyBorder="1" applyAlignment="1">
      <alignment horizontal="center" vertical="center" wrapText="1"/>
    </xf>
    <xf numFmtId="164" fontId="2" fillId="0" borderId="94" xfId="0" applyNumberFormat="1" applyFont="1" applyFill="1" applyBorder="1" applyAlignment="1">
      <alignment horizontal="center" vertical="center" wrapText="1"/>
    </xf>
    <xf numFmtId="0" fontId="2" fillId="0" borderId="153" xfId="2" applyFont="1" applyFill="1" applyBorder="1" applyAlignment="1">
      <alignment horizontal="center" vertical="center" wrapText="1"/>
    </xf>
    <xf numFmtId="164" fontId="2" fillId="0" borderId="149" xfId="0" applyNumberFormat="1" applyFont="1" applyFill="1" applyBorder="1" applyAlignment="1">
      <alignment horizontal="center" vertical="center" wrapText="1"/>
    </xf>
    <xf numFmtId="164" fontId="2" fillId="0" borderId="151" xfId="0" applyNumberFormat="1" applyFont="1" applyFill="1" applyBorder="1" applyAlignment="1">
      <alignment horizontal="center" vertical="top" wrapText="1"/>
    </xf>
    <xf numFmtId="0" fontId="2" fillId="0" borderId="149" xfId="0" applyFont="1" applyFill="1" applyBorder="1" applyAlignment="1">
      <alignment horizontal="left" vertical="top" wrapText="1"/>
    </xf>
    <xf numFmtId="0" fontId="2" fillId="0" borderId="148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164" fontId="2" fillId="0" borderId="147" xfId="0" applyNumberFormat="1" applyFont="1" applyFill="1" applyBorder="1" applyAlignment="1">
      <alignment horizontal="center" vertical="center"/>
    </xf>
    <xf numFmtId="164" fontId="2" fillId="0" borderId="94" xfId="0" applyNumberFormat="1" applyFont="1" applyFill="1" applyBorder="1" applyAlignment="1">
      <alignment horizontal="center" vertical="top" wrapText="1"/>
    </xf>
    <xf numFmtId="0" fontId="2" fillId="0" borderId="84" xfId="0" applyFont="1" applyFill="1" applyBorder="1" applyAlignment="1">
      <alignment vertical="top" wrapText="1"/>
    </xf>
    <xf numFmtId="0" fontId="2" fillId="0" borderId="150" xfId="2" applyFont="1" applyFill="1" applyBorder="1" applyAlignment="1">
      <alignment horizontal="center" vertical="center" wrapText="1"/>
    </xf>
    <xf numFmtId="164" fontId="2" fillId="0" borderId="147" xfId="0" applyNumberFormat="1" applyFont="1" applyFill="1" applyBorder="1" applyAlignment="1">
      <alignment horizontal="center" vertical="center" wrapText="1"/>
    </xf>
    <xf numFmtId="164" fontId="2" fillId="0" borderId="154" xfId="0" applyNumberFormat="1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vertical="top" wrapText="1"/>
    </xf>
    <xf numFmtId="164" fontId="2" fillId="0" borderId="155" xfId="0" applyNumberFormat="1" applyFont="1" applyFill="1" applyBorder="1" applyAlignment="1">
      <alignment horizontal="center" vertical="center" wrapText="1"/>
    </xf>
    <xf numFmtId="164" fontId="2" fillId="0" borderId="84" xfId="0" applyNumberFormat="1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top" wrapText="1"/>
    </xf>
    <xf numFmtId="164" fontId="2" fillId="0" borderId="156" xfId="0" applyNumberFormat="1" applyFont="1" applyFill="1" applyBorder="1" applyAlignment="1">
      <alignment horizontal="center" vertical="center" wrapText="1"/>
    </xf>
    <xf numFmtId="168" fontId="2" fillId="0" borderId="150" xfId="0" applyNumberFormat="1" applyFont="1" applyFill="1" applyBorder="1" applyAlignment="1" applyProtection="1">
      <alignment vertical="top" wrapText="1"/>
    </xf>
    <xf numFmtId="164" fontId="2" fillId="0" borderId="150" xfId="0" applyNumberFormat="1" applyFont="1" applyFill="1" applyBorder="1" applyAlignment="1">
      <alignment horizontal="center" vertical="center"/>
    </xf>
    <xf numFmtId="0" fontId="2" fillId="0" borderId="147" xfId="0" applyFont="1" applyFill="1" applyBorder="1" applyAlignment="1">
      <alignment vertical="top" wrapText="1"/>
    </xf>
    <xf numFmtId="164" fontId="2" fillId="0" borderId="150" xfId="0" applyNumberFormat="1" applyFont="1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top" wrapText="1"/>
    </xf>
    <xf numFmtId="164" fontId="2" fillId="0" borderId="151" xfId="0" applyNumberFormat="1" applyFont="1" applyFill="1" applyBorder="1" applyAlignment="1">
      <alignment horizontal="center" vertical="center" wrapText="1"/>
    </xf>
    <xf numFmtId="0" fontId="2" fillId="0" borderId="149" xfId="2" applyFont="1" applyFill="1" applyBorder="1" applyAlignment="1">
      <alignment vertical="top" wrapText="1"/>
    </xf>
    <xf numFmtId="0" fontId="2" fillId="0" borderId="73" xfId="2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164" fontId="7" fillId="0" borderId="149" xfId="0" applyNumberFormat="1" applyFont="1" applyFill="1" applyBorder="1" applyAlignment="1">
      <alignment horizontal="center" vertical="top" wrapText="1"/>
    </xf>
    <xf numFmtId="0" fontId="2" fillId="0" borderId="91" xfId="2" applyFont="1" applyFill="1" applyBorder="1" applyAlignment="1">
      <alignment vertical="top" wrapText="1"/>
    </xf>
    <xf numFmtId="0" fontId="2" fillId="0" borderId="84" xfId="2" applyFont="1" applyFill="1" applyBorder="1" applyAlignment="1">
      <alignment horizontal="center" vertical="center" wrapText="1"/>
    </xf>
    <xf numFmtId="0" fontId="2" fillId="0" borderId="149" xfId="2" applyFont="1" applyFill="1" applyBorder="1" applyAlignment="1">
      <alignment horizontal="center" vertical="top" wrapText="1"/>
    </xf>
    <xf numFmtId="0" fontId="2" fillId="0" borderId="149" xfId="2" applyFont="1" applyFill="1" applyBorder="1" applyAlignment="1">
      <alignment horizontal="center" vertical="center" wrapText="1"/>
    </xf>
    <xf numFmtId="0" fontId="2" fillId="0" borderId="153" xfId="0" applyFont="1" applyFill="1" applyBorder="1" applyAlignment="1">
      <alignment vertical="top" wrapText="1"/>
    </xf>
    <xf numFmtId="0" fontId="2" fillId="0" borderId="137" xfId="0" applyFont="1" applyFill="1" applyBorder="1" applyAlignment="1">
      <alignment vertical="top" wrapText="1"/>
    </xf>
    <xf numFmtId="0" fontId="2" fillId="0" borderId="161" xfId="0" applyFont="1" applyFill="1" applyBorder="1" applyAlignment="1">
      <alignment vertical="top" wrapText="1"/>
    </xf>
    <xf numFmtId="0" fontId="2" fillId="0" borderId="159" xfId="2" applyFont="1" applyFill="1" applyBorder="1" applyAlignment="1">
      <alignment vertical="top" wrapText="1"/>
    </xf>
    <xf numFmtId="0" fontId="2" fillId="0" borderId="159" xfId="2" applyFont="1" applyFill="1" applyBorder="1" applyAlignment="1">
      <alignment horizontal="center" vertical="top" wrapText="1"/>
    </xf>
    <xf numFmtId="0" fontId="2" fillId="0" borderId="159" xfId="2" applyFont="1" applyFill="1" applyBorder="1" applyAlignment="1">
      <alignment horizontal="center" vertical="center" wrapText="1"/>
    </xf>
    <xf numFmtId="0" fontId="2" fillId="0" borderId="137" xfId="0" applyFont="1" applyFill="1" applyBorder="1" applyAlignment="1">
      <alignment vertical="center" wrapText="1"/>
    </xf>
    <xf numFmtId="0" fontId="2" fillId="0" borderId="149" xfId="0" applyFont="1" applyFill="1" applyBorder="1" applyAlignment="1">
      <alignment vertical="center" wrapText="1"/>
    </xf>
    <xf numFmtId="0" fontId="2" fillId="0" borderId="139" xfId="2" applyFont="1" applyFill="1" applyBorder="1" applyAlignment="1">
      <alignment horizontal="center" vertical="top" wrapText="1"/>
    </xf>
    <xf numFmtId="0" fontId="2" fillId="0" borderId="139" xfId="2" applyFont="1" applyFill="1" applyBorder="1" applyAlignment="1">
      <alignment horizontal="center" vertical="center" wrapText="1"/>
    </xf>
    <xf numFmtId="0" fontId="1" fillId="0" borderId="143" xfId="0" applyFont="1" applyFill="1" applyBorder="1"/>
    <xf numFmtId="0" fontId="1" fillId="0" borderId="140" xfId="0" applyFont="1" applyFill="1" applyBorder="1"/>
    <xf numFmtId="0" fontId="1" fillId="0" borderId="153" xfId="0" applyFont="1" applyFill="1" applyBorder="1"/>
    <xf numFmtId="0" fontId="2" fillId="0" borderId="27" xfId="6" applyFont="1" applyFill="1" applyBorder="1" applyAlignment="1">
      <alignment vertical="top" wrapText="1"/>
    </xf>
    <xf numFmtId="0" fontId="2" fillId="0" borderId="27" xfId="0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/>
    </xf>
    <xf numFmtId="0" fontId="2" fillId="0" borderId="153" xfId="0" applyFont="1" applyFill="1" applyBorder="1" applyAlignment="1">
      <alignment horizontal="left" vertical="top" wrapText="1"/>
    </xf>
    <xf numFmtId="0" fontId="2" fillId="0" borderId="153" xfId="0" applyFont="1" applyFill="1" applyBorder="1" applyAlignment="1">
      <alignment horizontal="center" vertical="top" wrapText="1"/>
    </xf>
    <xf numFmtId="0" fontId="2" fillId="0" borderId="149" xfId="0" applyFont="1" applyFill="1" applyBorder="1" applyAlignment="1">
      <alignment horizontal="center" vertical="center" wrapText="1"/>
    </xf>
    <xf numFmtId="0" fontId="2" fillId="0" borderId="162" xfId="0" applyFont="1" applyFill="1" applyBorder="1" applyAlignment="1">
      <alignment horizontal="center" vertical="top" wrapText="1"/>
    </xf>
    <xf numFmtId="0" fontId="2" fillId="0" borderId="139" xfId="2" applyFont="1" applyFill="1" applyBorder="1" applyAlignment="1">
      <alignment vertical="top" wrapText="1"/>
    </xf>
    <xf numFmtId="0" fontId="2" fillId="0" borderId="140" xfId="0" applyFont="1" applyFill="1" applyBorder="1" applyAlignment="1">
      <alignment horizontal="center" vertical="top" wrapText="1"/>
    </xf>
    <xf numFmtId="0" fontId="2" fillId="0" borderId="163" xfId="0" applyFont="1" applyFill="1" applyBorder="1" applyAlignment="1">
      <alignment horizontal="center" vertical="center" wrapText="1"/>
    </xf>
    <xf numFmtId="0" fontId="2" fillId="0" borderId="151" xfId="0" applyFont="1" applyFill="1" applyBorder="1" applyAlignment="1">
      <alignment horizontal="center" vertical="center" wrapText="1"/>
    </xf>
    <xf numFmtId="0" fontId="2" fillId="0" borderId="165" xfId="0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vertical="top" wrapText="1"/>
    </xf>
    <xf numFmtId="164" fontId="2" fillId="0" borderId="39" xfId="0" applyNumberFormat="1" applyFont="1" applyFill="1" applyBorder="1" applyAlignment="1">
      <alignment vertical="top" wrapText="1"/>
    </xf>
    <xf numFmtId="164" fontId="2" fillId="0" borderId="153" xfId="0" applyNumberFormat="1" applyFont="1" applyFill="1" applyBorder="1" applyAlignment="1">
      <alignment vertical="top" wrapText="1"/>
    </xf>
    <xf numFmtId="4" fontId="2" fillId="0" borderId="149" xfId="0" applyNumberFormat="1" applyFont="1" applyFill="1" applyBorder="1" applyAlignment="1">
      <alignment horizontal="center" vertical="center"/>
    </xf>
    <xf numFmtId="164" fontId="2" fillId="0" borderId="163" xfId="0" applyNumberFormat="1" applyFont="1" applyFill="1" applyBorder="1" applyAlignment="1">
      <alignment vertical="top" wrapText="1"/>
    </xf>
    <xf numFmtId="0" fontId="2" fillId="0" borderId="123" xfId="0" applyFont="1" applyFill="1" applyBorder="1" applyAlignment="1">
      <alignment vertical="top" wrapText="1"/>
    </xf>
    <xf numFmtId="0" fontId="2" fillId="0" borderId="123" xfId="0" applyFont="1" applyFill="1" applyBorder="1" applyAlignment="1">
      <alignment horizontal="center" vertical="center" wrapText="1"/>
    </xf>
    <xf numFmtId="164" fontId="2" fillId="0" borderId="167" xfId="0" applyNumberFormat="1" applyFont="1" applyFill="1" applyBorder="1" applyAlignment="1">
      <alignment vertical="top" wrapText="1"/>
    </xf>
    <xf numFmtId="164" fontId="2" fillId="0" borderId="124" xfId="0" applyNumberFormat="1" applyFont="1" applyFill="1" applyBorder="1" applyAlignment="1">
      <alignment vertical="top" wrapText="1"/>
    </xf>
    <xf numFmtId="164" fontId="2" fillId="0" borderId="99" xfId="0" applyNumberFormat="1" applyFont="1" applyFill="1" applyBorder="1" applyAlignment="1">
      <alignment vertical="top" wrapText="1"/>
    </xf>
    <xf numFmtId="0" fontId="2" fillId="0" borderId="153" xfId="0" applyFont="1" applyFill="1" applyBorder="1" applyAlignment="1">
      <alignment horizontal="center" vertical="center" wrapText="1"/>
    </xf>
    <xf numFmtId="164" fontId="2" fillId="0" borderId="136" xfId="0" applyNumberFormat="1" applyFont="1" applyFill="1" applyBorder="1" applyAlignment="1">
      <alignment vertical="top" wrapText="1"/>
    </xf>
    <xf numFmtId="164" fontId="2" fillId="0" borderId="138" xfId="0" applyNumberFormat="1" applyFont="1" applyFill="1" applyBorder="1" applyAlignment="1">
      <alignment vertical="top" wrapText="1"/>
    </xf>
    <xf numFmtId="168" fontId="2" fillId="0" borderId="149" xfId="0" applyNumberFormat="1" applyFont="1" applyFill="1" applyBorder="1" applyAlignment="1" applyProtection="1">
      <alignment vertical="top" wrapText="1"/>
    </xf>
    <xf numFmtId="0" fontId="2" fillId="0" borderId="143" xfId="0" applyFont="1" applyFill="1" applyBorder="1" applyAlignment="1">
      <alignment horizontal="center" vertical="center" wrapText="1"/>
    </xf>
    <xf numFmtId="164" fontId="2" fillId="0" borderId="145" xfId="0" applyNumberFormat="1" applyFont="1" applyFill="1" applyBorder="1" applyAlignment="1">
      <alignment vertical="top" wrapText="1"/>
    </xf>
    <xf numFmtId="164" fontId="2" fillId="0" borderId="140" xfId="0" applyNumberFormat="1" applyFont="1" applyFill="1" applyBorder="1" applyAlignment="1">
      <alignment vertical="top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left" vertical="top" wrapText="1"/>
    </xf>
    <xf numFmtId="164" fontId="2" fillId="0" borderId="122" xfId="0" applyNumberFormat="1" applyFont="1" applyFill="1" applyBorder="1" applyAlignment="1">
      <alignment horizontal="center" vertical="center"/>
    </xf>
    <xf numFmtId="165" fontId="2" fillId="0" borderId="122" xfId="0" applyNumberFormat="1" applyFont="1" applyFill="1" applyBorder="1" applyAlignment="1">
      <alignment horizontal="center" vertical="center" wrapText="1"/>
    </xf>
    <xf numFmtId="164" fontId="2" fillId="0" borderId="83" xfId="0" applyNumberFormat="1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left" vertical="top" wrapText="1"/>
    </xf>
    <xf numFmtId="168" fontId="2" fillId="0" borderId="44" xfId="0" applyNumberFormat="1" applyFont="1" applyFill="1" applyBorder="1" applyAlignment="1">
      <alignment horizontal="center" vertical="center"/>
    </xf>
    <xf numFmtId="165" fontId="2" fillId="0" borderId="147" xfId="0" applyNumberFormat="1" applyFont="1" applyFill="1" applyBorder="1" applyAlignment="1">
      <alignment horizontal="center" vertical="center" wrapText="1"/>
    </xf>
    <xf numFmtId="165" fontId="2" fillId="0" borderId="149" xfId="0" applyNumberFormat="1" applyFont="1" applyFill="1" applyBorder="1" applyAlignment="1">
      <alignment horizontal="center" vertical="center" wrapText="1"/>
    </xf>
    <xf numFmtId="165" fontId="2" fillId="0" borderId="84" xfId="0" applyNumberFormat="1" applyFont="1" applyFill="1" applyBorder="1" applyAlignment="1">
      <alignment horizontal="center" vertical="center" wrapText="1"/>
    </xf>
    <xf numFmtId="164" fontId="2" fillId="0" borderId="149" xfId="0" applyNumberFormat="1" applyFont="1" applyFill="1" applyBorder="1" applyAlignment="1">
      <alignment horizontal="center" vertical="center"/>
    </xf>
    <xf numFmtId="164" fontId="2" fillId="0" borderId="172" xfId="0" applyNumberFormat="1" applyFont="1" applyFill="1" applyBorder="1" applyAlignment="1">
      <alignment horizontal="center" vertical="center" wrapText="1"/>
    </xf>
    <xf numFmtId="164" fontId="2" fillId="0" borderId="88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84" xfId="0" applyFont="1" applyFill="1" applyBorder="1" applyAlignment="1" applyProtection="1">
      <alignment horizontal="left" vertical="top" wrapText="1"/>
      <protection locked="0"/>
    </xf>
    <xf numFmtId="0" fontId="2" fillId="0" borderId="95" xfId="2" applyFont="1" applyFill="1" applyBorder="1" applyAlignment="1">
      <alignment horizontal="center" vertical="top" wrapText="1"/>
    </xf>
    <xf numFmtId="164" fontId="2" fillId="0" borderId="96" xfId="2" applyNumberFormat="1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left" vertical="top" wrapText="1"/>
    </xf>
    <xf numFmtId="0" fontId="2" fillId="0" borderId="86" xfId="2" applyFont="1" applyFill="1" applyBorder="1" applyAlignment="1">
      <alignment horizontal="center" vertical="center" wrapText="1"/>
    </xf>
    <xf numFmtId="0" fontId="2" fillId="0" borderId="85" xfId="2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top" wrapText="1"/>
    </xf>
    <xf numFmtId="0" fontId="2" fillId="0" borderId="10" xfId="2" applyFont="1" applyFill="1" applyBorder="1" applyAlignment="1">
      <alignment vertical="top" wrapText="1"/>
    </xf>
    <xf numFmtId="0" fontId="2" fillId="0" borderId="10" xfId="2" applyFont="1" applyFill="1" applyBorder="1" applyAlignment="1">
      <alignment horizontal="center" vertical="top" wrapText="1"/>
    </xf>
    <xf numFmtId="0" fontId="2" fillId="0" borderId="101" xfId="0" applyFont="1" applyFill="1" applyBorder="1" applyAlignment="1">
      <alignment horizontal="center" vertical="top" wrapText="1"/>
    </xf>
    <xf numFmtId="0" fontId="2" fillId="0" borderId="102" xfId="0" applyFont="1" applyFill="1" applyBorder="1" applyAlignment="1">
      <alignment horizontal="center" vertical="top" wrapText="1"/>
    </xf>
    <xf numFmtId="0" fontId="2" fillId="0" borderId="103" xfId="0" applyFont="1" applyFill="1" applyBorder="1" applyAlignment="1">
      <alignment horizontal="center" vertical="top" wrapText="1"/>
    </xf>
    <xf numFmtId="2" fontId="1" fillId="0" borderId="93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/>
    </xf>
    <xf numFmtId="2" fontId="2" fillId="0" borderId="129" xfId="0" applyNumberFormat="1" applyFont="1" applyFill="1" applyBorder="1" applyAlignment="1">
      <alignment horizontal="center" vertical="center"/>
    </xf>
    <xf numFmtId="0" fontId="2" fillId="0" borderId="123" xfId="0" applyFont="1" applyFill="1" applyBorder="1" applyAlignment="1">
      <alignment horizontal="center" vertical="top" wrapText="1"/>
    </xf>
    <xf numFmtId="0" fontId="2" fillId="0" borderId="124" xfId="0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52" xfId="0" applyNumberFormat="1" applyFont="1" applyFill="1" applyBorder="1" applyAlignment="1">
      <alignment horizontal="center" vertical="top" wrapText="1"/>
    </xf>
    <xf numFmtId="168" fontId="2" fillId="0" borderId="5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" fontId="2" fillId="0" borderId="138" xfId="0" applyNumberFormat="1" applyFont="1" applyFill="1" applyBorder="1" applyAlignment="1">
      <alignment horizontal="center" vertical="center" wrapText="1"/>
    </xf>
    <xf numFmtId="0" fontId="2" fillId="0" borderId="146" xfId="0" applyFont="1" applyFill="1" applyBorder="1" applyAlignment="1">
      <alignment vertical="top" wrapText="1"/>
    </xf>
    <xf numFmtId="0" fontId="2" fillId="0" borderId="144" xfId="0" applyFont="1" applyFill="1" applyBorder="1" applyAlignment="1">
      <alignment horizontal="center" vertical="top" wrapText="1"/>
    </xf>
    <xf numFmtId="0" fontId="2" fillId="0" borderId="146" xfId="0" applyFont="1" applyFill="1" applyBorder="1" applyAlignment="1">
      <alignment horizontal="center" vertical="top" wrapText="1"/>
    </xf>
    <xf numFmtId="0" fontId="2" fillId="0" borderId="146" xfId="0" applyFont="1" applyFill="1" applyBorder="1" applyAlignment="1">
      <alignment horizontal="left" vertical="top" wrapText="1"/>
    </xf>
    <xf numFmtId="0" fontId="2" fillId="0" borderId="146" xfId="0" applyFont="1" applyFill="1" applyBorder="1" applyAlignment="1">
      <alignment horizontal="center" vertical="center" wrapText="1"/>
    </xf>
    <xf numFmtId="164" fontId="2" fillId="0" borderId="146" xfId="0" applyNumberFormat="1" applyFont="1" applyFill="1" applyBorder="1" applyAlignment="1">
      <alignment horizontal="center" vertical="center" wrapText="1"/>
    </xf>
    <xf numFmtId="4" fontId="2" fillId="0" borderId="146" xfId="0" applyNumberFormat="1" applyFont="1" applyFill="1" applyBorder="1" applyAlignment="1">
      <alignment horizontal="center" vertical="center" wrapText="1"/>
    </xf>
    <xf numFmtId="0" fontId="2" fillId="0" borderId="147" xfId="6" applyFont="1" applyFill="1" applyBorder="1" applyAlignment="1">
      <alignment vertical="top" wrapText="1"/>
    </xf>
    <xf numFmtId="0" fontId="2" fillId="0" borderId="121" xfId="0" applyFont="1" applyFill="1" applyBorder="1" applyAlignment="1">
      <alignment vertical="top" wrapText="1"/>
    </xf>
    <xf numFmtId="0" fontId="2" fillId="0" borderId="121" xfId="0" applyFont="1" applyFill="1" applyBorder="1" applyAlignment="1">
      <alignment horizontal="center" vertical="center" wrapText="1"/>
    </xf>
    <xf numFmtId="164" fontId="2" fillId="0" borderId="122" xfId="1" applyNumberFormat="1" applyFont="1" applyFill="1" applyBorder="1" applyAlignment="1">
      <alignment horizontal="center" vertical="center" wrapText="1"/>
    </xf>
    <xf numFmtId="0" fontId="2" fillId="0" borderId="141" xfId="0" applyFont="1" applyFill="1" applyBorder="1" applyAlignment="1">
      <alignment horizontal="center" vertical="top" wrapText="1"/>
    </xf>
    <xf numFmtId="0" fontId="1" fillId="0" borderId="174" xfId="0" applyFont="1" applyFill="1" applyBorder="1"/>
    <xf numFmtId="0" fontId="1" fillId="0" borderId="164" xfId="0" applyFont="1" applyFill="1" applyBorder="1"/>
    <xf numFmtId="0" fontId="1" fillId="0" borderId="90" xfId="0" applyFont="1" applyFill="1" applyBorder="1"/>
    <xf numFmtId="2" fontId="2" fillId="0" borderId="91" xfId="0" applyNumberFormat="1" applyFont="1" applyFill="1" applyBorder="1" applyAlignment="1">
      <alignment horizontal="center" vertical="center" wrapText="1"/>
    </xf>
    <xf numFmtId="2" fontId="2" fillId="0" borderId="149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43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center" vertical="top" wrapText="1"/>
    </xf>
    <xf numFmtId="0" fontId="2" fillId="0" borderId="54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93" xfId="1" applyFont="1" applyFill="1" applyBorder="1" applyAlignment="1">
      <alignment horizontal="center" vertical="top" wrapText="1"/>
    </xf>
    <xf numFmtId="165" fontId="2" fillId="0" borderId="93" xfId="0" applyNumberFormat="1" applyFont="1" applyFill="1" applyBorder="1" applyAlignment="1">
      <alignment horizontal="center" vertical="center" wrapText="1"/>
    </xf>
    <xf numFmtId="0" fontId="2" fillId="0" borderId="143" xfId="2" applyFont="1" applyFill="1" applyBorder="1" applyAlignment="1">
      <alignment horizontal="center" vertical="center" wrapText="1"/>
    </xf>
    <xf numFmtId="2" fontId="2" fillId="0" borderId="145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" fillId="0" borderId="81" xfId="0" applyFont="1" applyFill="1" applyBorder="1"/>
    <xf numFmtId="0" fontId="1" fillId="0" borderId="11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91" xfId="0" applyFont="1" applyFill="1" applyBorder="1" applyAlignment="1">
      <alignment wrapText="1"/>
    </xf>
    <xf numFmtId="165" fontId="2" fillId="0" borderId="24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2" fillId="0" borderId="52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0" xfId="0" applyFont="1" applyFill="1"/>
    <xf numFmtId="0" fontId="3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top" wrapText="1"/>
    </xf>
    <xf numFmtId="0" fontId="2" fillId="0" borderId="79" xfId="0" applyFont="1" applyFill="1" applyBorder="1" applyAlignment="1">
      <alignment horizontal="center" vertical="top" wrapText="1"/>
    </xf>
    <xf numFmtId="0" fontId="2" fillId="0" borderId="80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left" vertical="top" wrapText="1"/>
    </xf>
    <xf numFmtId="0" fontId="2" fillId="0" borderId="75" xfId="0" applyFont="1" applyFill="1" applyBorder="1" applyAlignment="1">
      <alignment horizontal="left" vertical="top" wrapText="1"/>
    </xf>
    <xf numFmtId="0" fontId="2" fillId="0" borderId="76" xfId="0" applyFont="1" applyFill="1" applyBorder="1" applyAlignment="1">
      <alignment horizontal="left" vertical="top" wrapText="1"/>
    </xf>
    <xf numFmtId="0" fontId="2" fillId="0" borderId="74" xfId="0" applyFont="1" applyFill="1" applyBorder="1" applyAlignment="1">
      <alignment horizontal="center" vertical="top" wrapText="1"/>
    </xf>
    <xf numFmtId="0" fontId="2" fillId="0" borderId="75" xfId="0" applyFont="1" applyFill="1" applyBorder="1" applyAlignment="1">
      <alignment horizontal="center" vertical="top" wrapText="1"/>
    </xf>
    <xf numFmtId="0" fontId="2" fillId="0" borderId="76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" fillId="0" borderId="78" xfId="0" applyFont="1" applyFill="1" applyBorder="1" applyAlignment="1">
      <alignment horizontal="left" vertical="top" wrapText="1"/>
    </xf>
    <xf numFmtId="0" fontId="2" fillId="0" borderId="79" xfId="0" applyFont="1" applyFill="1" applyBorder="1" applyAlignment="1">
      <alignment horizontal="left" vertical="top" wrapText="1"/>
    </xf>
    <xf numFmtId="0" fontId="2" fillId="0" borderId="80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30" xfId="0" applyFont="1" applyFill="1" applyBorder="1" applyAlignment="1">
      <alignment horizontal="left" vertical="top" wrapText="1"/>
    </xf>
    <xf numFmtId="0" fontId="2" fillId="0" borderId="131" xfId="0" applyFont="1" applyFill="1" applyBorder="1" applyAlignment="1">
      <alignment horizontal="left" vertical="top" wrapText="1"/>
    </xf>
    <xf numFmtId="0" fontId="2" fillId="0" borderId="77" xfId="0" applyFont="1" applyFill="1" applyBorder="1" applyAlignment="1">
      <alignment horizontal="left" vertical="top" wrapText="1"/>
    </xf>
    <xf numFmtId="0" fontId="2" fillId="0" borderId="137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132" xfId="0" applyFont="1" applyFill="1" applyBorder="1" applyAlignment="1">
      <alignment horizontal="left" vertical="top" wrapText="1"/>
    </xf>
    <xf numFmtId="0" fontId="2" fillId="0" borderId="161" xfId="0" applyFont="1" applyFill="1" applyBorder="1" applyAlignment="1">
      <alignment horizontal="left" vertical="top" wrapText="1"/>
    </xf>
    <xf numFmtId="0" fontId="2" fillId="0" borderId="137" xfId="0" applyFont="1" applyFill="1" applyBorder="1" applyAlignment="1">
      <alignment horizontal="left" vertical="top" wrapText="1"/>
    </xf>
    <xf numFmtId="0" fontId="2" fillId="0" borderId="16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58" xfId="0" applyFont="1" applyFill="1" applyBorder="1" applyAlignment="1">
      <alignment horizontal="left" vertical="top" wrapText="1"/>
    </xf>
    <xf numFmtId="0" fontId="4" fillId="0" borderId="9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top" wrapText="1"/>
    </xf>
    <xf numFmtId="0" fontId="4" fillId="0" borderId="16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43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center" vertical="top" wrapText="1"/>
    </xf>
    <xf numFmtId="0" fontId="2" fillId="0" borderId="54" xfId="0" applyFont="1" applyFill="1" applyBorder="1" applyAlignment="1">
      <alignment horizontal="center" vertical="top" wrapText="1"/>
    </xf>
    <xf numFmtId="0" fontId="2" fillId="0" borderId="70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2" fillId="0" borderId="71" xfId="0" applyFont="1" applyFill="1" applyBorder="1" applyAlignment="1">
      <alignment horizontal="left" vertical="top" wrapText="1"/>
    </xf>
    <xf numFmtId="0" fontId="2" fillId="0" borderId="170" xfId="0" applyFont="1" applyFill="1" applyBorder="1" applyAlignment="1">
      <alignment horizontal="left" vertical="top" wrapText="1"/>
    </xf>
    <xf numFmtId="0" fontId="2" fillId="0" borderId="173" xfId="0" applyFont="1" applyFill="1" applyBorder="1" applyAlignment="1">
      <alignment horizontal="left" vertical="top" wrapText="1"/>
    </xf>
    <xf numFmtId="0" fontId="2" fillId="0" borderId="166" xfId="0" applyFont="1" applyFill="1" applyBorder="1" applyAlignment="1">
      <alignment horizontal="left" vertical="top" wrapText="1"/>
    </xf>
    <xf numFmtId="0" fontId="2" fillId="0" borderId="168" xfId="0" applyFont="1" applyFill="1" applyBorder="1" applyAlignment="1">
      <alignment horizontal="left" vertical="top" wrapText="1"/>
    </xf>
    <xf numFmtId="0" fontId="2" fillId="0" borderId="169" xfId="0" applyFont="1" applyFill="1" applyBorder="1" applyAlignment="1">
      <alignment horizontal="left" vertical="top" wrapText="1"/>
    </xf>
    <xf numFmtId="0" fontId="2" fillId="0" borderId="17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93" xfId="0" applyFont="1" applyFill="1" applyBorder="1" applyAlignment="1">
      <alignment horizontal="left" vertical="top" wrapText="1"/>
    </xf>
    <xf numFmtId="0" fontId="2" fillId="0" borderId="91" xfId="0" applyFont="1" applyFill="1" applyBorder="1" applyAlignment="1">
      <alignment horizontal="left" vertical="top" wrapText="1"/>
    </xf>
    <xf numFmtId="0" fontId="2" fillId="0" borderId="62" xfId="0" applyFont="1" applyFill="1" applyBorder="1" applyAlignment="1">
      <alignment horizontal="left" vertical="top" wrapText="1"/>
    </xf>
    <xf numFmtId="0" fontId="2" fillId="0" borderId="6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5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6" xfId="5"/>
    <cellStyle name="Обычный 3 2" xfId="7"/>
    <cellStyle name="Обычный_дод 2-9" xfId="3"/>
    <cellStyle name="Обычный_дод 2-9_дод  2-10. з бюджетом розвитку" xfId="6"/>
    <cellStyle name="Обычный_Додатки 558-рд++" xfId="4"/>
    <cellStyle name="Обычный_Пропозиції КАЛЕНДАР на 2011 рік_Управління_соцполітики (Автосохраненный)" xfId="2"/>
    <cellStyle name="Обычный_СЕР на 2011 рік.xls Комфор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513"/>
  <sheetViews>
    <sheetView tabSelected="1" view="pageBreakPreview" topLeftCell="A565" zoomScale="91" zoomScaleNormal="100" zoomScaleSheetLayoutView="91" workbookViewId="0">
      <selection activeCell="G144" sqref="G144"/>
    </sheetView>
  </sheetViews>
  <sheetFormatPr defaultColWidth="21.85546875" defaultRowHeight="11.25" x14ac:dyDescent="0.2"/>
  <cols>
    <col min="1" max="1" width="28.28515625" style="1" customWidth="1"/>
    <col min="2" max="2" width="36.42578125" style="1" customWidth="1"/>
    <col min="3" max="3" width="21.85546875" style="1"/>
    <col min="4" max="4" width="27.5703125" style="1" customWidth="1"/>
    <col min="5" max="5" width="14.42578125" style="1" customWidth="1"/>
    <col min="6" max="6" width="13.5703125" style="1" customWidth="1"/>
    <col min="7" max="7" width="11.85546875" style="1" customWidth="1"/>
    <col min="8" max="8" width="12.42578125" style="1" customWidth="1"/>
    <col min="9" max="9" width="0" style="3" hidden="1" customWidth="1"/>
    <col min="10" max="10" width="21.85546875" style="4"/>
    <col min="11" max="16384" width="21.85546875" style="1"/>
  </cols>
  <sheetData>
    <row r="1" spans="1:10" ht="13.5" customHeight="1" x14ac:dyDescent="0.2">
      <c r="G1" s="2"/>
    </row>
    <row r="2" spans="1:10" ht="14.25" customHeight="1" x14ac:dyDescent="0.2">
      <c r="F2" s="5"/>
      <c r="G2" s="600" t="s">
        <v>0</v>
      </c>
      <c r="H2" s="600"/>
    </row>
    <row r="3" spans="1:10" ht="12.75" customHeight="1" x14ac:dyDescent="0.2">
      <c r="F3" s="5"/>
      <c r="G3" s="600"/>
      <c r="H3" s="600"/>
    </row>
    <row r="4" spans="1:10" ht="12.75" customHeight="1" x14ac:dyDescent="0.2">
      <c r="F4" s="5"/>
      <c r="G4" s="600"/>
      <c r="H4" s="600"/>
    </row>
    <row r="5" spans="1:10" ht="11.25" customHeight="1" x14ac:dyDescent="0.2"/>
    <row r="6" spans="1:10" s="7" customFormat="1" ht="12.75" customHeight="1" x14ac:dyDescent="0.2">
      <c r="A6" s="601" t="s">
        <v>1</v>
      </c>
      <c r="B6" s="601"/>
      <c r="C6" s="601"/>
      <c r="D6" s="601"/>
      <c r="E6" s="601"/>
      <c r="F6" s="601"/>
      <c r="G6" s="601"/>
      <c r="H6" s="601"/>
      <c r="I6" s="602"/>
      <c r="J6" s="6"/>
    </row>
    <row r="7" spans="1:10" s="7" customFormat="1" ht="12.75" customHeight="1" x14ac:dyDescent="0.2">
      <c r="A7" s="601" t="s">
        <v>2</v>
      </c>
      <c r="B7" s="601"/>
      <c r="C7" s="601"/>
      <c r="D7" s="601"/>
      <c r="E7" s="601"/>
      <c r="F7" s="601"/>
      <c r="G7" s="601"/>
      <c r="H7" s="601"/>
      <c r="I7" s="601"/>
    </row>
    <row r="8" spans="1:10" ht="6.75" customHeight="1" x14ac:dyDescent="0.2">
      <c r="A8" s="603"/>
      <c r="B8" s="603"/>
      <c r="C8" s="603"/>
      <c r="D8" s="603"/>
      <c r="E8" s="603"/>
      <c r="F8" s="603"/>
      <c r="G8" s="603"/>
      <c r="H8" s="603"/>
      <c r="I8" s="603"/>
      <c r="J8" s="1"/>
    </row>
    <row r="9" spans="1:10" ht="15" customHeight="1" x14ac:dyDescent="0.2">
      <c r="A9" s="8"/>
      <c r="B9" s="8"/>
      <c r="C9" s="604" t="s">
        <v>3</v>
      </c>
      <c r="D9" s="604"/>
      <c r="E9" s="8"/>
      <c r="F9" s="8"/>
      <c r="G9" s="8"/>
      <c r="H9" s="8"/>
      <c r="I9" s="9"/>
      <c r="J9" s="1"/>
    </row>
    <row r="10" spans="1:10" ht="15" customHeight="1" x14ac:dyDescent="0.2">
      <c r="A10" s="605" t="s">
        <v>4</v>
      </c>
      <c r="B10" s="605" t="s">
        <v>5</v>
      </c>
      <c r="C10" s="605" t="s">
        <v>6</v>
      </c>
      <c r="D10" s="605" t="s">
        <v>7</v>
      </c>
      <c r="E10" s="605" t="s">
        <v>8</v>
      </c>
      <c r="F10" s="605"/>
      <c r="G10" s="605"/>
      <c r="H10" s="605" t="s">
        <v>9</v>
      </c>
      <c r="I10" s="9"/>
      <c r="J10" s="1"/>
    </row>
    <row r="11" spans="1:10" ht="11.25" customHeight="1" x14ac:dyDescent="0.2">
      <c r="A11" s="605"/>
      <c r="B11" s="605"/>
      <c r="C11" s="605"/>
      <c r="D11" s="605"/>
      <c r="E11" s="605"/>
      <c r="F11" s="605"/>
      <c r="G11" s="605"/>
      <c r="H11" s="605"/>
      <c r="I11" s="9"/>
      <c r="J11" s="1"/>
    </row>
    <row r="12" spans="1:10" ht="11.25" customHeight="1" x14ac:dyDescent="0.2">
      <c r="A12" s="605"/>
      <c r="B12" s="605"/>
      <c r="C12" s="605"/>
      <c r="D12" s="605"/>
      <c r="E12" s="605">
        <v>2017</v>
      </c>
      <c r="F12" s="605">
        <v>2018</v>
      </c>
      <c r="G12" s="605">
        <v>2019</v>
      </c>
      <c r="H12" s="605"/>
      <c r="I12" s="9"/>
      <c r="J12" s="1"/>
    </row>
    <row r="13" spans="1:10" ht="3.75" customHeight="1" x14ac:dyDescent="0.2">
      <c r="A13" s="605"/>
      <c r="B13" s="605"/>
      <c r="C13" s="605"/>
      <c r="D13" s="605"/>
      <c r="E13" s="605"/>
      <c r="F13" s="605"/>
      <c r="G13" s="605"/>
      <c r="H13" s="605"/>
      <c r="I13" s="9"/>
      <c r="J13" s="1"/>
    </row>
    <row r="14" spans="1:10" ht="11.25" customHeight="1" x14ac:dyDescent="0.2">
      <c r="A14" s="558">
        <v>1</v>
      </c>
      <c r="B14" s="558">
        <v>2</v>
      </c>
      <c r="C14" s="558">
        <v>3</v>
      </c>
      <c r="D14" s="558">
        <v>4</v>
      </c>
      <c r="E14" s="558">
        <v>5</v>
      </c>
      <c r="F14" s="558">
        <v>6</v>
      </c>
      <c r="G14" s="558">
        <v>7</v>
      </c>
      <c r="H14" s="558">
        <v>8</v>
      </c>
      <c r="I14" s="9"/>
      <c r="J14" s="1"/>
    </row>
    <row r="15" spans="1:10" ht="12.75" customHeight="1" thickBot="1" x14ac:dyDescent="0.25">
      <c r="A15" s="615" t="s">
        <v>10</v>
      </c>
      <c r="B15" s="615"/>
      <c r="C15" s="615"/>
      <c r="D15" s="615"/>
      <c r="E15" s="615"/>
      <c r="F15" s="615"/>
      <c r="G15" s="615"/>
      <c r="H15" s="615"/>
      <c r="I15" s="9" t="s">
        <v>11</v>
      </c>
      <c r="J15" s="1"/>
    </row>
    <row r="16" spans="1:10" ht="45" customHeight="1" x14ac:dyDescent="0.2">
      <c r="A16" s="606" t="s">
        <v>12</v>
      </c>
      <c r="B16" s="10" t="s">
        <v>13</v>
      </c>
      <c r="C16" s="11" t="s">
        <v>14</v>
      </c>
      <c r="D16" s="12" t="s">
        <v>15</v>
      </c>
      <c r="E16" s="13">
        <v>2000</v>
      </c>
      <c r="F16" s="12"/>
      <c r="G16" s="12"/>
      <c r="H16" s="14">
        <v>42000</v>
      </c>
      <c r="I16" s="3" t="s">
        <v>16</v>
      </c>
    </row>
    <row r="17" spans="1:10" ht="45" customHeight="1" x14ac:dyDescent="0.2">
      <c r="A17" s="607"/>
      <c r="B17" s="560" t="s">
        <v>17</v>
      </c>
      <c r="C17" s="558" t="s">
        <v>18</v>
      </c>
      <c r="D17" s="554" t="s">
        <v>19</v>
      </c>
      <c r="E17" s="577"/>
      <c r="F17" s="577"/>
      <c r="G17" s="577"/>
      <c r="H17" s="15"/>
      <c r="I17" s="3" t="s">
        <v>16</v>
      </c>
    </row>
    <row r="18" spans="1:10" ht="16.5" customHeight="1" x14ac:dyDescent="0.2">
      <c r="A18" s="607"/>
      <c r="B18" s="560" t="s">
        <v>20</v>
      </c>
      <c r="C18" s="558"/>
      <c r="D18" s="554"/>
      <c r="E18" s="577"/>
      <c r="F18" s="577">
        <v>2000</v>
      </c>
      <c r="G18" s="577"/>
      <c r="H18" s="15"/>
      <c r="I18" s="9" t="s">
        <v>16</v>
      </c>
      <c r="J18" s="1"/>
    </row>
    <row r="19" spans="1:10" ht="16.5" customHeight="1" x14ac:dyDescent="0.2">
      <c r="A19" s="607"/>
      <c r="B19" s="560" t="s">
        <v>21</v>
      </c>
      <c r="C19" s="558"/>
      <c r="D19" s="554"/>
      <c r="E19" s="577"/>
      <c r="F19" s="577">
        <v>30000</v>
      </c>
      <c r="G19" s="577"/>
      <c r="H19" s="15"/>
      <c r="I19" s="9" t="s">
        <v>16</v>
      </c>
      <c r="J19" s="1"/>
    </row>
    <row r="20" spans="1:10" ht="54" customHeight="1" x14ac:dyDescent="0.2">
      <c r="A20" s="607"/>
      <c r="B20" s="560" t="s">
        <v>22</v>
      </c>
      <c r="C20" s="558" t="s">
        <v>14</v>
      </c>
      <c r="D20" s="554" t="s">
        <v>19</v>
      </c>
      <c r="E20" s="577">
        <v>537</v>
      </c>
      <c r="F20" s="577"/>
      <c r="G20" s="577"/>
      <c r="H20" s="15"/>
      <c r="I20" s="9" t="s">
        <v>16</v>
      </c>
      <c r="J20" s="1"/>
    </row>
    <row r="21" spans="1:10" ht="45" customHeight="1" x14ac:dyDescent="0.2">
      <c r="A21" s="607"/>
      <c r="B21" s="560" t="s">
        <v>23</v>
      </c>
      <c r="C21" s="558" t="s">
        <v>14</v>
      </c>
      <c r="D21" s="554" t="s">
        <v>15</v>
      </c>
      <c r="E21" s="577"/>
      <c r="F21" s="577"/>
      <c r="G21" s="577">
        <v>1500</v>
      </c>
      <c r="H21" s="15"/>
      <c r="I21" s="3" t="s">
        <v>16</v>
      </c>
    </row>
    <row r="22" spans="1:10" ht="33" customHeight="1" x14ac:dyDescent="0.2">
      <c r="A22" s="607"/>
      <c r="B22" s="560" t="s">
        <v>24</v>
      </c>
      <c r="C22" s="558" t="s">
        <v>14</v>
      </c>
      <c r="D22" s="554" t="s">
        <v>25</v>
      </c>
      <c r="E22" s="16"/>
      <c r="F22" s="577">
        <v>700</v>
      </c>
      <c r="G22" s="577"/>
      <c r="H22" s="15"/>
      <c r="I22" s="3" t="s">
        <v>16</v>
      </c>
    </row>
    <row r="23" spans="1:10" ht="36.75" customHeight="1" x14ac:dyDescent="0.2">
      <c r="A23" s="607"/>
      <c r="B23" s="560" t="s">
        <v>26</v>
      </c>
      <c r="C23" s="558" t="s">
        <v>14</v>
      </c>
      <c r="D23" s="554" t="s">
        <v>25</v>
      </c>
      <c r="E23" s="16"/>
      <c r="F23" s="577"/>
      <c r="G23" s="577">
        <v>537</v>
      </c>
      <c r="H23" s="15"/>
      <c r="I23" s="3" t="s">
        <v>16</v>
      </c>
    </row>
    <row r="24" spans="1:10" ht="38.25" customHeight="1" thickBot="1" x14ac:dyDescent="0.25">
      <c r="A24" s="608"/>
      <c r="B24" s="549" t="s">
        <v>27</v>
      </c>
      <c r="C24" s="17" t="s">
        <v>14</v>
      </c>
      <c r="D24" s="18" t="s">
        <v>25</v>
      </c>
      <c r="E24" s="19"/>
      <c r="F24" s="20">
        <v>1200</v>
      </c>
      <c r="G24" s="20"/>
      <c r="H24" s="21"/>
      <c r="I24" s="3" t="s">
        <v>16</v>
      </c>
    </row>
    <row r="25" spans="1:10" ht="59.25" customHeight="1" x14ac:dyDescent="0.2">
      <c r="A25" s="606" t="s">
        <v>28</v>
      </c>
      <c r="B25" s="10" t="s">
        <v>29</v>
      </c>
      <c r="C25" s="12" t="s">
        <v>30</v>
      </c>
      <c r="D25" s="11" t="s">
        <v>31</v>
      </c>
      <c r="E25" s="13"/>
      <c r="F25" s="13">
        <v>500</v>
      </c>
      <c r="G25" s="13">
        <v>11000</v>
      </c>
      <c r="H25" s="22"/>
      <c r="I25" s="3" t="s">
        <v>16</v>
      </c>
    </row>
    <row r="26" spans="1:10" ht="36.75" customHeight="1" x14ac:dyDescent="0.2">
      <c r="A26" s="607"/>
      <c r="B26" s="560" t="s">
        <v>32</v>
      </c>
      <c r="C26" s="558" t="s">
        <v>30</v>
      </c>
      <c r="D26" s="554" t="s">
        <v>31</v>
      </c>
      <c r="E26" s="577"/>
      <c r="F26" s="577"/>
      <c r="G26" s="577">
        <v>420</v>
      </c>
      <c r="H26" s="15"/>
      <c r="I26" s="3" t="s">
        <v>16</v>
      </c>
    </row>
    <row r="27" spans="1:10" ht="39.75" customHeight="1" x14ac:dyDescent="0.2">
      <c r="A27" s="607"/>
      <c r="B27" s="560" t="s">
        <v>33</v>
      </c>
      <c r="C27" s="558" t="s">
        <v>30</v>
      </c>
      <c r="D27" s="554" t="s">
        <v>31</v>
      </c>
      <c r="E27" s="577">
        <v>1200</v>
      </c>
      <c r="F27" s="577">
        <v>2300</v>
      </c>
      <c r="G27" s="577"/>
      <c r="H27" s="15"/>
      <c r="I27" s="3" t="s">
        <v>16</v>
      </c>
    </row>
    <row r="28" spans="1:10" ht="35.25" customHeight="1" x14ac:dyDescent="0.2">
      <c r="A28" s="607"/>
      <c r="B28" s="560" t="s">
        <v>34</v>
      </c>
      <c r="C28" s="558" t="s">
        <v>30</v>
      </c>
      <c r="D28" s="554" t="s">
        <v>31</v>
      </c>
      <c r="E28" s="16"/>
      <c r="F28" s="23">
        <v>340.22</v>
      </c>
      <c r="G28" s="577"/>
      <c r="H28" s="15"/>
      <c r="I28" s="3" t="s">
        <v>16</v>
      </c>
    </row>
    <row r="29" spans="1:10" ht="36" customHeight="1" x14ac:dyDescent="0.2">
      <c r="A29" s="607"/>
      <c r="B29" s="560" t="s">
        <v>26</v>
      </c>
      <c r="C29" s="558" t="s">
        <v>30</v>
      </c>
      <c r="D29" s="554" t="s">
        <v>31</v>
      </c>
      <c r="E29" s="16"/>
      <c r="F29" s="577">
        <v>5200</v>
      </c>
      <c r="G29" s="577"/>
      <c r="H29" s="15"/>
      <c r="I29" s="3" t="s">
        <v>16</v>
      </c>
    </row>
    <row r="30" spans="1:10" ht="50.25" customHeight="1" x14ac:dyDescent="0.2">
      <c r="A30" s="607"/>
      <c r="B30" s="560" t="s">
        <v>35</v>
      </c>
      <c r="C30" s="558" t="s">
        <v>30</v>
      </c>
      <c r="D30" s="554" t="s">
        <v>36</v>
      </c>
      <c r="E30" s="577"/>
      <c r="F30" s="577">
        <v>385</v>
      </c>
      <c r="G30" s="577"/>
      <c r="H30" s="578"/>
      <c r="I30" s="3" t="s">
        <v>16</v>
      </c>
    </row>
    <row r="31" spans="1:10" ht="36.75" customHeight="1" x14ac:dyDescent="0.2">
      <c r="A31" s="607"/>
      <c r="B31" s="560" t="s">
        <v>37</v>
      </c>
      <c r="C31" s="558" t="s">
        <v>30</v>
      </c>
      <c r="D31" s="554" t="s">
        <v>36</v>
      </c>
      <c r="E31" s="577"/>
      <c r="F31" s="577">
        <v>120</v>
      </c>
      <c r="G31" s="577"/>
      <c r="H31" s="578"/>
      <c r="I31" s="3" t="s">
        <v>16</v>
      </c>
    </row>
    <row r="32" spans="1:10" ht="35.25" customHeight="1" x14ac:dyDescent="0.2">
      <c r="A32" s="607"/>
      <c r="B32" s="560" t="s">
        <v>38</v>
      </c>
      <c r="C32" s="558" t="s">
        <v>30</v>
      </c>
      <c r="D32" s="554" t="s">
        <v>36</v>
      </c>
      <c r="E32" s="577"/>
      <c r="F32" s="577">
        <v>400</v>
      </c>
      <c r="G32" s="577"/>
      <c r="H32" s="578"/>
      <c r="I32" s="3" t="s">
        <v>16</v>
      </c>
      <c r="J32" s="1"/>
    </row>
    <row r="33" spans="1:10" ht="38.25" customHeight="1" x14ac:dyDescent="0.2">
      <c r="A33" s="607"/>
      <c r="B33" s="560" t="s">
        <v>39</v>
      </c>
      <c r="C33" s="558" t="s">
        <v>30</v>
      </c>
      <c r="D33" s="554" t="s">
        <v>36</v>
      </c>
      <c r="E33" s="577"/>
      <c r="F33" s="577">
        <v>350</v>
      </c>
      <c r="G33" s="577"/>
      <c r="H33" s="578"/>
      <c r="I33" s="3" t="s">
        <v>16</v>
      </c>
    </row>
    <row r="34" spans="1:10" ht="48" customHeight="1" x14ac:dyDescent="0.2">
      <c r="A34" s="607"/>
      <c r="B34" s="560" t="s">
        <v>40</v>
      </c>
      <c r="C34" s="558" t="s">
        <v>30</v>
      </c>
      <c r="D34" s="554" t="s">
        <v>36</v>
      </c>
      <c r="E34" s="577">
        <v>1500</v>
      </c>
      <c r="F34" s="577">
        <v>36500</v>
      </c>
      <c r="G34" s="577">
        <v>35000</v>
      </c>
      <c r="H34" s="578"/>
      <c r="I34" s="3" t="s">
        <v>16</v>
      </c>
    </row>
    <row r="35" spans="1:10" ht="33.75" customHeight="1" thickBot="1" x14ac:dyDescent="0.25">
      <c r="A35" s="608"/>
      <c r="B35" s="549" t="s">
        <v>41</v>
      </c>
      <c r="C35" s="17" t="s">
        <v>30</v>
      </c>
      <c r="D35" s="18" t="s">
        <v>36</v>
      </c>
      <c r="E35" s="20">
        <v>1500</v>
      </c>
      <c r="F35" s="20">
        <v>16500</v>
      </c>
      <c r="G35" s="20">
        <v>15000</v>
      </c>
      <c r="H35" s="24"/>
      <c r="I35" s="3" t="s">
        <v>16</v>
      </c>
    </row>
    <row r="36" spans="1:10" ht="47.25" customHeight="1" x14ac:dyDescent="0.2">
      <c r="A36" s="609" t="s">
        <v>42</v>
      </c>
      <c r="B36" s="25" t="s">
        <v>43</v>
      </c>
      <c r="C36" s="11" t="s">
        <v>18</v>
      </c>
      <c r="D36" s="11" t="s">
        <v>44</v>
      </c>
      <c r="E36" s="13">
        <v>6800</v>
      </c>
      <c r="F36" s="13">
        <v>10000</v>
      </c>
      <c r="G36" s="13">
        <v>10000</v>
      </c>
      <c r="H36" s="22"/>
      <c r="I36" s="3" t="s">
        <v>16</v>
      </c>
    </row>
    <row r="37" spans="1:10" ht="34.5" customHeight="1" x14ac:dyDescent="0.2">
      <c r="A37" s="610"/>
      <c r="B37" s="26" t="s">
        <v>45</v>
      </c>
      <c r="C37" s="612" t="s">
        <v>14</v>
      </c>
      <c r="D37" s="613" t="s">
        <v>46</v>
      </c>
      <c r="E37" s="614">
        <v>5530</v>
      </c>
      <c r="F37" s="614"/>
      <c r="G37" s="614"/>
      <c r="H37" s="616">
        <v>7623</v>
      </c>
      <c r="I37" s="3" t="s">
        <v>16</v>
      </c>
    </row>
    <row r="38" spans="1:10" ht="21" customHeight="1" x14ac:dyDescent="0.2">
      <c r="A38" s="610"/>
      <c r="B38" s="560" t="s">
        <v>47</v>
      </c>
      <c r="C38" s="612"/>
      <c r="D38" s="613"/>
      <c r="E38" s="614"/>
      <c r="F38" s="614"/>
      <c r="G38" s="614"/>
      <c r="H38" s="616"/>
      <c r="I38" s="3" t="s">
        <v>16</v>
      </c>
    </row>
    <row r="39" spans="1:10" ht="21" customHeight="1" x14ac:dyDescent="0.2">
      <c r="A39" s="610"/>
      <c r="B39" s="560" t="s">
        <v>48</v>
      </c>
      <c r="C39" s="612"/>
      <c r="D39" s="613"/>
      <c r="E39" s="614"/>
      <c r="F39" s="614"/>
      <c r="G39" s="614"/>
      <c r="H39" s="616"/>
      <c r="I39" s="3" t="s">
        <v>16</v>
      </c>
    </row>
    <row r="40" spans="1:10" ht="27.75" customHeight="1" x14ac:dyDescent="0.2">
      <c r="A40" s="610"/>
      <c r="B40" s="560" t="s">
        <v>49</v>
      </c>
      <c r="C40" s="554" t="s">
        <v>14</v>
      </c>
      <c r="D40" s="576" t="s">
        <v>46</v>
      </c>
      <c r="E40" s="27"/>
      <c r="F40" s="27"/>
      <c r="G40" s="27"/>
      <c r="H40" s="578">
        <v>8000</v>
      </c>
      <c r="I40" s="3" t="s">
        <v>16</v>
      </c>
    </row>
    <row r="41" spans="1:10" ht="45.75" customHeight="1" x14ac:dyDescent="0.2">
      <c r="A41" s="610"/>
      <c r="B41" s="560" t="s">
        <v>50</v>
      </c>
      <c r="C41" s="554" t="s">
        <v>14</v>
      </c>
      <c r="D41" s="576" t="s">
        <v>46</v>
      </c>
      <c r="E41" s="16"/>
      <c r="F41" s="27">
        <v>1320</v>
      </c>
      <c r="G41" s="27"/>
      <c r="H41" s="15"/>
      <c r="I41" s="3" t="s">
        <v>16</v>
      </c>
    </row>
    <row r="42" spans="1:10" ht="36" customHeight="1" x14ac:dyDescent="0.2">
      <c r="A42" s="610"/>
      <c r="B42" s="560" t="s">
        <v>51</v>
      </c>
      <c r="C42" s="554" t="s">
        <v>14</v>
      </c>
      <c r="D42" s="576" t="s">
        <v>52</v>
      </c>
      <c r="E42" s="26"/>
      <c r="F42" s="16"/>
      <c r="G42" s="26"/>
      <c r="H42" s="578">
        <v>620</v>
      </c>
      <c r="I42" s="3" t="s">
        <v>16</v>
      </c>
      <c r="J42" s="1"/>
    </row>
    <row r="43" spans="1:10" ht="35.25" customHeight="1" x14ac:dyDescent="0.2">
      <c r="A43" s="610"/>
      <c r="B43" s="560" t="s">
        <v>53</v>
      </c>
      <c r="C43" s="554" t="s">
        <v>14</v>
      </c>
      <c r="D43" s="576" t="s">
        <v>46</v>
      </c>
      <c r="E43" s="27">
        <v>505</v>
      </c>
      <c r="F43" s="27"/>
      <c r="G43" s="27"/>
      <c r="H43" s="28">
        <v>505</v>
      </c>
      <c r="I43" s="3" t="s">
        <v>16</v>
      </c>
      <c r="J43" s="1"/>
    </row>
    <row r="44" spans="1:10" ht="27.75" customHeight="1" x14ac:dyDescent="0.2">
      <c r="A44" s="610"/>
      <c r="B44" s="26" t="s">
        <v>54</v>
      </c>
      <c r="C44" s="554" t="s">
        <v>14</v>
      </c>
      <c r="D44" s="576" t="s">
        <v>46</v>
      </c>
      <c r="E44" s="577">
        <v>3587.91</v>
      </c>
      <c r="F44" s="27">
        <v>16000</v>
      </c>
      <c r="G44" s="27">
        <v>20000</v>
      </c>
      <c r="H44" s="15"/>
      <c r="I44" s="3" t="s">
        <v>16</v>
      </c>
      <c r="J44" s="1"/>
    </row>
    <row r="45" spans="1:10" ht="27.75" customHeight="1" x14ac:dyDescent="0.2">
      <c r="A45" s="610"/>
      <c r="B45" s="26" t="s">
        <v>55</v>
      </c>
      <c r="C45" s="554" t="s">
        <v>14</v>
      </c>
      <c r="D45" s="576" t="s">
        <v>46</v>
      </c>
      <c r="E45" s="577"/>
      <c r="F45" s="577"/>
      <c r="G45" s="29">
        <v>63.249000000000002</v>
      </c>
      <c r="H45" s="578"/>
      <c r="I45" s="3" t="s">
        <v>16</v>
      </c>
    </row>
    <row r="46" spans="1:10" ht="23.25" customHeight="1" x14ac:dyDescent="0.2">
      <c r="A46" s="610"/>
      <c r="B46" s="26" t="s">
        <v>56</v>
      </c>
      <c r="C46" s="554" t="s">
        <v>14</v>
      </c>
      <c r="D46" s="576" t="s">
        <v>46</v>
      </c>
      <c r="E46" s="577"/>
      <c r="F46" s="577"/>
      <c r="G46" s="29">
        <v>64.847999999999999</v>
      </c>
      <c r="H46" s="578"/>
      <c r="I46" s="3" t="s">
        <v>16</v>
      </c>
      <c r="J46" s="1"/>
    </row>
    <row r="47" spans="1:10" ht="24" customHeight="1" x14ac:dyDescent="0.2">
      <c r="A47" s="610"/>
      <c r="B47" s="26" t="s">
        <v>57</v>
      </c>
      <c r="C47" s="554" t="s">
        <v>14</v>
      </c>
      <c r="D47" s="576" t="s">
        <v>46</v>
      </c>
      <c r="E47" s="577"/>
      <c r="F47" s="577"/>
      <c r="G47" s="577">
        <v>211</v>
      </c>
      <c r="H47" s="15"/>
      <c r="I47" s="3" t="s">
        <v>16</v>
      </c>
      <c r="J47" s="1"/>
    </row>
    <row r="48" spans="1:10" ht="34.5" customHeight="1" x14ac:dyDescent="0.2">
      <c r="A48" s="610"/>
      <c r="B48" s="26" t="s">
        <v>58</v>
      </c>
      <c r="C48" s="554" t="s">
        <v>14</v>
      </c>
      <c r="D48" s="576" t="s">
        <v>46</v>
      </c>
      <c r="E48" s="577"/>
      <c r="F48" s="577"/>
      <c r="G48" s="29">
        <v>76.650000000000006</v>
      </c>
      <c r="H48" s="15"/>
      <c r="I48" s="3" t="s">
        <v>16</v>
      </c>
    </row>
    <row r="49" spans="1:10" ht="35.25" customHeight="1" x14ac:dyDescent="0.2">
      <c r="A49" s="610"/>
      <c r="B49" s="26" t="s">
        <v>59</v>
      </c>
      <c r="C49" s="554" t="s">
        <v>14</v>
      </c>
      <c r="D49" s="576" t="s">
        <v>46</v>
      </c>
      <c r="E49" s="577">
        <v>595</v>
      </c>
      <c r="F49" s="577">
        <v>350</v>
      </c>
      <c r="G49" s="577"/>
      <c r="H49" s="15"/>
      <c r="I49" s="3" t="s">
        <v>16</v>
      </c>
    </row>
    <row r="50" spans="1:10" ht="31.5" customHeight="1" x14ac:dyDescent="0.2">
      <c r="A50" s="610"/>
      <c r="B50" s="26" t="s">
        <v>60</v>
      </c>
      <c r="C50" s="612" t="s">
        <v>14</v>
      </c>
      <c r="D50" s="613" t="s">
        <v>61</v>
      </c>
      <c r="E50" s="577"/>
      <c r="F50" s="577"/>
      <c r="G50" s="577"/>
      <c r="H50" s="15"/>
      <c r="I50" s="3" t="s">
        <v>16</v>
      </c>
    </row>
    <row r="51" spans="1:10" ht="16.5" customHeight="1" x14ac:dyDescent="0.2">
      <c r="A51" s="610"/>
      <c r="B51" s="30" t="s">
        <v>62</v>
      </c>
      <c r="C51" s="612"/>
      <c r="D51" s="613"/>
      <c r="E51" s="577"/>
      <c r="F51" s="577"/>
      <c r="G51" s="577">
        <v>41.28</v>
      </c>
      <c r="H51" s="15"/>
      <c r="I51" s="3" t="s">
        <v>16</v>
      </c>
    </row>
    <row r="52" spans="1:10" ht="16.5" customHeight="1" x14ac:dyDescent="0.2">
      <c r="A52" s="610"/>
      <c r="B52" s="30" t="s">
        <v>63</v>
      </c>
      <c r="C52" s="612"/>
      <c r="D52" s="613"/>
      <c r="E52" s="577"/>
      <c r="F52" s="577"/>
      <c r="G52" s="577">
        <v>41.76</v>
      </c>
      <c r="H52" s="15"/>
      <c r="I52" s="3" t="s">
        <v>16</v>
      </c>
    </row>
    <row r="53" spans="1:10" ht="16.5" customHeight="1" x14ac:dyDescent="0.2">
      <c r="A53" s="610"/>
      <c r="B53" s="30" t="s">
        <v>64</v>
      </c>
      <c r="C53" s="612"/>
      <c r="D53" s="613"/>
      <c r="E53" s="577"/>
      <c r="F53" s="577"/>
      <c r="G53" s="577">
        <v>41.52</v>
      </c>
      <c r="H53" s="15"/>
      <c r="I53" s="3" t="s">
        <v>16</v>
      </c>
    </row>
    <row r="54" spans="1:10" ht="16.5" customHeight="1" x14ac:dyDescent="0.2">
      <c r="A54" s="610"/>
      <c r="B54" s="30" t="s">
        <v>65</v>
      </c>
      <c r="C54" s="612"/>
      <c r="D54" s="613"/>
      <c r="E54" s="577"/>
      <c r="F54" s="577"/>
      <c r="G54" s="577">
        <v>41.808</v>
      </c>
      <c r="H54" s="15"/>
      <c r="I54" s="3" t="s">
        <v>16</v>
      </c>
    </row>
    <row r="55" spans="1:10" ht="25.5" customHeight="1" x14ac:dyDescent="0.2">
      <c r="A55" s="610"/>
      <c r="B55" s="560" t="s">
        <v>66</v>
      </c>
      <c r="C55" s="554" t="s">
        <v>14</v>
      </c>
      <c r="D55" s="576" t="s">
        <v>46</v>
      </c>
      <c r="E55" s="16"/>
      <c r="F55" s="577">
        <v>55</v>
      </c>
      <c r="G55" s="558"/>
      <c r="H55" s="15"/>
      <c r="I55" s="3" t="s">
        <v>16</v>
      </c>
    </row>
    <row r="56" spans="1:10" ht="22.5" customHeight="1" x14ac:dyDescent="0.2">
      <c r="A56" s="610"/>
      <c r="B56" s="560" t="s">
        <v>67</v>
      </c>
      <c r="C56" s="554" t="s">
        <v>14</v>
      </c>
      <c r="D56" s="576" t="s">
        <v>46</v>
      </c>
      <c r="E56" s="16"/>
      <c r="F56" s="577">
        <v>55</v>
      </c>
      <c r="G56" s="558"/>
      <c r="H56" s="15"/>
      <c r="I56" s="3" t="s">
        <v>16</v>
      </c>
    </row>
    <row r="57" spans="1:10" ht="34.5" customHeight="1" x14ac:dyDescent="0.2">
      <c r="A57" s="610"/>
      <c r="B57" s="560" t="s">
        <v>68</v>
      </c>
      <c r="C57" s="554" t="s">
        <v>14</v>
      </c>
      <c r="D57" s="576" t="s">
        <v>46</v>
      </c>
      <c r="E57" s="16"/>
      <c r="F57" s="577">
        <v>55</v>
      </c>
      <c r="G57" s="558"/>
      <c r="H57" s="15"/>
      <c r="I57" s="3" t="s">
        <v>16</v>
      </c>
    </row>
    <row r="58" spans="1:10" ht="33.75" customHeight="1" x14ac:dyDescent="0.2">
      <c r="A58" s="610"/>
      <c r="B58" s="560" t="s">
        <v>69</v>
      </c>
      <c r="C58" s="554" t="s">
        <v>14</v>
      </c>
      <c r="D58" s="576" t="s">
        <v>46</v>
      </c>
      <c r="E58" s="16"/>
      <c r="F58" s="577">
        <v>55</v>
      </c>
      <c r="G58" s="558"/>
      <c r="H58" s="15"/>
      <c r="I58" s="3" t="s">
        <v>16</v>
      </c>
    </row>
    <row r="59" spans="1:10" ht="38.25" customHeight="1" x14ac:dyDescent="0.2">
      <c r="A59" s="610"/>
      <c r="B59" s="26" t="s">
        <v>70</v>
      </c>
      <c r="C59" s="554" t="s">
        <v>14</v>
      </c>
      <c r="D59" s="576" t="s">
        <v>71</v>
      </c>
      <c r="E59" s="577">
        <v>42</v>
      </c>
      <c r="F59" s="16"/>
      <c r="G59" s="558"/>
      <c r="H59" s="15"/>
      <c r="I59" s="3" t="s">
        <v>16</v>
      </c>
    </row>
    <row r="60" spans="1:10" ht="67.5" customHeight="1" x14ac:dyDescent="0.2">
      <c r="A60" s="610"/>
      <c r="B60" s="560" t="s">
        <v>72</v>
      </c>
      <c r="C60" s="554" t="s">
        <v>14</v>
      </c>
      <c r="D60" s="576" t="s">
        <v>46</v>
      </c>
      <c r="E60" s="560"/>
      <c r="F60" s="31">
        <v>455</v>
      </c>
      <c r="G60" s="16"/>
      <c r="H60" s="15"/>
      <c r="I60" s="3" t="s">
        <v>16</v>
      </c>
      <c r="J60" s="1"/>
    </row>
    <row r="61" spans="1:10" ht="24.75" customHeight="1" x14ac:dyDescent="0.2">
      <c r="A61" s="610"/>
      <c r="B61" s="26" t="s">
        <v>73</v>
      </c>
      <c r="C61" s="554" t="s">
        <v>14</v>
      </c>
      <c r="D61" s="576" t="s">
        <v>46</v>
      </c>
      <c r="E61" s="577"/>
      <c r="F61" s="577">
        <v>3000</v>
      </c>
      <c r="G61" s="577">
        <v>3000</v>
      </c>
      <c r="H61" s="15">
        <v>6601.33</v>
      </c>
      <c r="I61" s="3" t="s">
        <v>16</v>
      </c>
      <c r="J61" s="1"/>
    </row>
    <row r="62" spans="1:10" ht="33.75" customHeight="1" x14ac:dyDescent="0.2">
      <c r="A62" s="610"/>
      <c r="B62" s="26" t="s">
        <v>74</v>
      </c>
      <c r="C62" s="554" t="s">
        <v>14</v>
      </c>
      <c r="D62" s="576" t="s">
        <v>46</v>
      </c>
      <c r="E62" s="16"/>
      <c r="F62" s="577">
        <v>80</v>
      </c>
      <c r="G62" s="577"/>
      <c r="H62" s="15"/>
      <c r="I62" s="3" t="s">
        <v>16</v>
      </c>
      <c r="J62" s="1"/>
    </row>
    <row r="63" spans="1:10" ht="40.5" customHeight="1" x14ac:dyDescent="0.2">
      <c r="A63" s="610"/>
      <c r="B63" s="560" t="s">
        <v>75</v>
      </c>
      <c r="C63" s="32" t="s">
        <v>14</v>
      </c>
      <c r="D63" s="33" t="s">
        <v>46</v>
      </c>
      <c r="E63" s="577">
        <v>265</v>
      </c>
      <c r="F63" s="577"/>
      <c r="G63" s="577"/>
      <c r="H63" s="15"/>
      <c r="I63" s="3" t="s">
        <v>16</v>
      </c>
      <c r="J63" s="1"/>
    </row>
    <row r="64" spans="1:10" ht="40.5" customHeight="1" x14ac:dyDescent="0.2">
      <c r="A64" s="610"/>
      <c r="B64" s="560" t="s">
        <v>76</v>
      </c>
      <c r="C64" s="32" t="s">
        <v>14</v>
      </c>
      <c r="D64" s="33" t="s">
        <v>46</v>
      </c>
      <c r="E64" s="577">
        <v>265</v>
      </c>
      <c r="F64" s="577"/>
      <c r="G64" s="577"/>
      <c r="H64" s="15"/>
      <c r="I64" s="3" t="s">
        <v>16</v>
      </c>
      <c r="J64" s="1"/>
    </row>
    <row r="65" spans="1:29" ht="35.25" customHeight="1" x14ac:dyDescent="0.2">
      <c r="A65" s="610"/>
      <c r="B65" s="560" t="s">
        <v>77</v>
      </c>
      <c r="C65" s="554" t="s">
        <v>14</v>
      </c>
      <c r="D65" s="576" t="s">
        <v>52</v>
      </c>
      <c r="E65" s="577"/>
      <c r="F65" s="26"/>
      <c r="G65" s="26"/>
      <c r="H65" s="578">
        <v>600</v>
      </c>
      <c r="I65" s="3" t="s">
        <v>16</v>
      </c>
      <c r="J65" s="1"/>
    </row>
    <row r="66" spans="1:29" ht="35.25" customHeight="1" x14ac:dyDescent="0.2">
      <c r="A66" s="610"/>
      <c r="B66" s="560" t="s">
        <v>78</v>
      </c>
      <c r="C66" s="554" t="s">
        <v>14</v>
      </c>
      <c r="D66" s="576" t="s">
        <v>79</v>
      </c>
      <c r="E66" s="577">
        <v>150</v>
      </c>
      <c r="F66" s="26"/>
      <c r="G66" s="26"/>
      <c r="H66" s="34"/>
      <c r="I66" s="3" t="s">
        <v>16</v>
      </c>
    </row>
    <row r="67" spans="1:29" ht="24" customHeight="1" x14ac:dyDescent="0.2">
      <c r="A67" s="610"/>
      <c r="B67" s="560" t="s">
        <v>80</v>
      </c>
      <c r="C67" s="554" t="s">
        <v>14</v>
      </c>
      <c r="D67" s="576" t="s">
        <v>79</v>
      </c>
      <c r="E67" s="577">
        <v>350</v>
      </c>
      <c r="F67" s="26"/>
      <c r="G67" s="26"/>
      <c r="H67" s="34"/>
      <c r="I67" s="3" t="s">
        <v>16</v>
      </c>
    </row>
    <row r="68" spans="1:29" ht="24" customHeight="1" x14ac:dyDescent="0.2">
      <c r="A68" s="610"/>
      <c r="B68" s="560" t="s">
        <v>81</v>
      </c>
      <c r="C68" s="32" t="s">
        <v>14</v>
      </c>
      <c r="D68" s="33" t="s">
        <v>82</v>
      </c>
      <c r="E68" s="577">
        <v>300</v>
      </c>
      <c r="F68" s="26"/>
      <c r="G68" s="26"/>
      <c r="H68" s="34"/>
      <c r="I68" s="3" t="s">
        <v>16</v>
      </c>
    </row>
    <row r="69" spans="1:29" ht="38.25" customHeight="1" x14ac:dyDescent="0.2">
      <c r="A69" s="610"/>
      <c r="B69" s="560" t="s">
        <v>83</v>
      </c>
      <c r="C69" s="554" t="s">
        <v>14</v>
      </c>
      <c r="D69" s="576" t="s">
        <v>52</v>
      </c>
      <c r="E69" s="577">
        <v>2493</v>
      </c>
      <c r="F69" s="577">
        <v>288</v>
      </c>
      <c r="G69" s="26"/>
      <c r="H69" s="34"/>
      <c r="I69" s="3" t="s">
        <v>16</v>
      </c>
    </row>
    <row r="70" spans="1:29" ht="34.5" customHeight="1" x14ac:dyDescent="0.2">
      <c r="A70" s="610"/>
      <c r="B70" s="560" t="s">
        <v>84</v>
      </c>
      <c r="C70" s="554" t="s">
        <v>14</v>
      </c>
      <c r="D70" s="576" t="s">
        <v>52</v>
      </c>
      <c r="E70" s="577">
        <v>100</v>
      </c>
      <c r="F70" s="577"/>
      <c r="G70" s="26"/>
      <c r="H70" s="34"/>
      <c r="I70" s="3" t="s">
        <v>16</v>
      </c>
    </row>
    <row r="71" spans="1:29" ht="33.75" customHeight="1" x14ac:dyDescent="0.2">
      <c r="A71" s="610"/>
      <c r="B71" s="560" t="s">
        <v>85</v>
      </c>
      <c r="C71" s="554" t="s">
        <v>14</v>
      </c>
      <c r="D71" s="576" t="s">
        <v>52</v>
      </c>
      <c r="E71" s="577">
        <v>50</v>
      </c>
      <c r="F71" s="577"/>
      <c r="G71" s="26"/>
      <c r="H71" s="34"/>
      <c r="I71" s="3" t="s">
        <v>16</v>
      </c>
    </row>
    <row r="72" spans="1:29" s="45" customFormat="1" ht="39" customHeight="1" x14ac:dyDescent="0.25">
      <c r="A72" s="610"/>
      <c r="B72" s="560" t="s">
        <v>86</v>
      </c>
      <c r="C72" s="554" t="s">
        <v>14</v>
      </c>
      <c r="D72" s="576" t="s">
        <v>52</v>
      </c>
      <c r="E72" s="577">
        <v>100</v>
      </c>
      <c r="F72" s="35"/>
      <c r="G72" s="36"/>
      <c r="H72" s="37"/>
      <c r="I72" s="3" t="s">
        <v>16</v>
      </c>
      <c r="J72" s="38"/>
      <c r="K72" s="39">
        <v>100</v>
      </c>
      <c r="L72" s="40"/>
      <c r="M72" s="41"/>
      <c r="N72" s="42"/>
      <c r="O72" s="43" t="s">
        <v>87</v>
      </c>
      <c r="P72" s="44"/>
      <c r="Q72" s="44"/>
      <c r="R72" s="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 ht="36" customHeight="1" x14ac:dyDescent="0.2">
      <c r="A73" s="610"/>
      <c r="B73" s="560" t="s">
        <v>88</v>
      </c>
      <c r="C73" s="554" t="s">
        <v>14</v>
      </c>
      <c r="D73" s="576" t="s">
        <v>52</v>
      </c>
      <c r="E73" s="577">
        <v>100</v>
      </c>
      <c r="F73" s="577"/>
      <c r="G73" s="26"/>
      <c r="H73" s="34"/>
      <c r="I73" s="3" t="s">
        <v>16</v>
      </c>
    </row>
    <row r="74" spans="1:29" ht="35.25" customHeight="1" x14ac:dyDescent="0.2">
      <c r="A74" s="610"/>
      <c r="B74" s="560" t="s">
        <v>89</v>
      </c>
      <c r="C74" s="554" t="s">
        <v>14</v>
      </c>
      <c r="D74" s="576" t="s">
        <v>52</v>
      </c>
      <c r="E74" s="577">
        <v>100</v>
      </c>
      <c r="F74" s="577"/>
      <c r="G74" s="26"/>
      <c r="H74" s="34"/>
      <c r="I74" s="3" t="s">
        <v>16</v>
      </c>
    </row>
    <row r="75" spans="1:29" ht="22.5" customHeight="1" x14ac:dyDescent="0.2">
      <c r="A75" s="610"/>
      <c r="B75" s="26" t="s">
        <v>90</v>
      </c>
      <c r="C75" s="554" t="s">
        <v>14</v>
      </c>
      <c r="D75" s="576" t="s">
        <v>46</v>
      </c>
      <c r="E75" s="26"/>
      <c r="F75" s="577">
        <v>2000</v>
      </c>
      <c r="G75" s="577">
        <v>2000</v>
      </c>
      <c r="H75" s="15">
        <v>2330.15</v>
      </c>
      <c r="I75" s="3" t="s">
        <v>16</v>
      </c>
    </row>
    <row r="76" spans="1:29" ht="35.25" customHeight="1" x14ac:dyDescent="0.2">
      <c r="A76" s="610"/>
      <c r="B76" s="26" t="s">
        <v>91</v>
      </c>
      <c r="C76" s="554" t="s">
        <v>14</v>
      </c>
      <c r="D76" s="576" t="s">
        <v>46</v>
      </c>
      <c r="E76" s="577">
        <v>30</v>
      </c>
      <c r="F76" s="26"/>
      <c r="G76" s="577"/>
      <c r="H76" s="15"/>
      <c r="I76" s="3" t="s">
        <v>16</v>
      </c>
    </row>
    <row r="77" spans="1:29" ht="25.5" customHeight="1" x14ac:dyDescent="0.2">
      <c r="A77" s="610"/>
      <c r="B77" s="26" t="s">
        <v>92</v>
      </c>
      <c r="C77" s="554" t="s">
        <v>14</v>
      </c>
      <c r="D77" s="576" t="s">
        <v>46</v>
      </c>
      <c r="E77" s="577">
        <v>30</v>
      </c>
      <c r="F77" s="26"/>
      <c r="G77" s="577"/>
      <c r="H77" s="15"/>
      <c r="I77" s="3" t="s">
        <v>16</v>
      </c>
    </row>
    <row r="78" spans="1:29" ht="27" customHeight="1" x14ac:dyDescent="0.2">
      <c r="A78" s="610"/>
      <c r="B78" s="26" t="s">
        <v>93</v>
      </c>
      <c r="C78" s="554" t="s">
        <v>14</v>
      </c>
      <c r="D78" s="576" t="s">
        <v>46</v>
      </c>
      <c r="E78" s="16"/>
      <c r="F78" s="577">
        <v>36</v>
      </c>
      <c r="G78" s="26"/>
      <c r="H78" s="15"/>
      <c r="I78" s="3" t="s">
        <v>16</v>
      </c>
    </row>
    <row r="79" spans="1:29" ht="22.5" customHeight="1" x14ac:dyDescent="0.2">
      <c r="A79" s="610"/>
      <c r="B79" s="26" t="s">
        <v>94</v>
      </c>
      <c r="C79" s="554" t="s">
        <v>14</v>
      </c>
      <c r="D79" s="576" t="s">
        <v>46</v>
      </c>
      <c r="E79" s="26"/>
      <c r="F79" s="26"/>
      <c r="G79" s="577">
        <v>300</v>
      </c>
      <c r="H79" s="15"/>
      <c r="I79" s="3" t="s">
        <v>16</v>
      </c>
    </row>
    <row r="80" spans="1:29" ht="22.5" customHeight="1" x14ac:dyDescent="0.2">
      <c r="A80" s="610"/>
      <c r="B80" s="26" t="s">
        <v>95</v>
      </c>
      <c r="C80" s="554" t="s">
        <v>14</v>
      </c>
      <c r="D80" s="576" t="s">
        <v>46</v>
      </c>
      <c r="E80" s="26"/>
      <c r="F80" s="26"/>
      <c r="G80" s="577">
        <v>10.5</v>
      </c>
      <c r="H80" s="15"/>
      <c r="I80" s="3" t="s">
        <v>16</v>
      </c>
    </row>
    <row r="81" spans="1:9" ht="22.5" customHeight="1" x14ac:dyDescent="0.2">
      <c r="A81" s="610"/>
      <c r="B81" s="26" t="s">
        <v>96</v>
      </c>
      <c r="C81" s="554" t="s">
        <v>14</v>
      </c>
      <c r="D81" s="576" t="s">
        <v>46</v>
      </c>
      <c r="E81" s="577"/>
      <c r="F81" s="577"/>
      <c r="G81" s="577">
        <v>21</v>
      </c>
      <c r="H81" s="578"/>
      <c r="I81" s="3" t="s">
        <v>16</v>
      </c>
    </row>
    <row r="82" spans="1:9" ht="22.5" customHeight="1" x14ac:dyDescent="0.2">
      <c r="A82" s="610"/>
      <c r="B82" s="26" t="s">
        <v>97</v>
      </c>
      <c r="C82" s="554" t="s">
        <v>14</v>
      </c>
      <c r="D82" s="576" t="s">
        <v>46</v>
      </c>
      <c r="E82" s="577"/>
      <c r="F82" s="577"/>
      <c r="G82" s="577">
        <v>100</v>
      </c>
      <c r="H82" s="578"/>
      <c r="I82" s="3" t="s">
        <v>16</v>
      </c>
    </row>
    <row r="83" spans="1:9" ht="22.5" customHeight="1" x14ac:dyDescent="0.2">
      <c r="A83" s="610"/>
      <c r="B83" s="26" t="s">
        <v>98</v>
      </c>
      <c r="C83" s="554" t="s">
        <v>14</v>
      </c>
      <c r="D83" s="576" t="s">
        <v>46</v>
      </c>
      <c r="E83" s="577"/>
      <c r="F83" s="577"/>
      <c r="G83" s="23">
        <f>903.5+6387.68+78</f>
        <v>7369.18</v>
      </c>
      <c r="H83" s="578"/>
      <c r="I83" s="3" t="s">
        <v>16</v>
      </c>
    </row>
    <row r="84" spans="1:9" ht="33.75" customHeight="1" x14ac:dyDescent="0.2">
      <c r="A84" s="610"/>
      <c r="B84" s="26" t="s">
        <v>99</v>
      </c>
      <c r="C84" s="554" t="s">
        <v>14</v>
      </c>
      <c r="D84" s="576" t="s">
        <v>46</v>
      </c>
      <c r="E84" s="577">
        <v>50</v>
      </c>
      <c r="F84" s="577"/>
      <c r="G84" s="23"/>
      <c r="H84" s="578"/>
      <c r="I84" s="3" t="s">
        <v>16</v>
      </c>
    </row>
    <row r="85" spans="1:9" ht="24.75" customHeight="1" x14ac:dyDescent="0.2">
      <c r="A85" s="610"/>
      <c r="B85" s="26" t="s">
        <v>100</v>
      </c>
      <c r="C85" s="554" t="s">
        <v>14</v>
      </c>
      <c r="D85" s="576" t="s">
        <v>46</v>
      </c>
      <c r="E85" s="16"/>
      <c r="F85" s="23">
        <f>200+1584+48.4</f>
        <v>1832.4</v>
      </c>
      <c r="G85" s="577"/>
      <c r="H85" s="578"/>
      <c r="I85" s="3" t="s">
        <v>16</v>
      </c>
    </row>
    <row r="86" spans="1:9" ht="111.75" customHeight="1" x14ac:dyDescent="0.2">
      <c r="A86" s="610"/>
      <c r="B86" s="560" t="s">
        <v>101</v>
      </c>
      <c r="C86" s="554" t="s">
        <v>14</v>
      </c>
      <c r="D86" s="576" t="s">
        <v>46</v>
      </c>
      <c r="E86" s="577"/>
      <c r="F86" s="577"/>
      <c r="G86" s="577"/>
      <c r="H86" s="578">
        <v>144</v>
      </c>
      <c r="I86" s="3" t="s">
        <v>16</v>
      </c>
    </row>
    <row r="87" spans="1:9" ht="44.25" customHeight="1" x14ac:dyDescent="0.2">
      <c r="A87" s="610"/>
      <c r="B87" s="26" t="s">
        <v>102</v>
      </c>
      <c r="C87" s="554" t="s">
        <v>14</v>
      </c>
      <c r="D87" s="576" t="s">
        <v>46</v>
      </c>
      <c r="E87" s="577"/>
      <c r="F87" s="577">
        <v>10000</v>
      </c>
      <c r="G87" s="577">
        <v>10074</v>
      </c>
      <c r="H87" s="578"/>
      <c r="I87" s="3" t="s">
        <v>16</v>
      </c>
    </row>
    <row r="88" spans="1:9" ht="25.5" customHeight="1" x14ac:dyDescent="0.2">
      <c r="A88" s="610"/>
      <c r="B88" s="26" t="s">
        <v>103</v>
      </c>
      <c r="C88" s="554" t="s">
        <v>14</v>
      </c>
      <c r="D88" s="576" t="s">
        <v>46</v>
      </c>
      <c r="E88" s="16"/>
      <c r="F88" s="577">
        <f>2280.8+30</f>
        <v>2310.8000000000002</v>
      </c>
      <c r="G88" s="577"/>
      <c r="H88" s="578"/>
      <c r="I88" s="3" t="s">
        <v>16</v>
      </c>
    </row>
    <row r="89" spans="1:9" ht="25.5" customHeight="1" x14ac:dyDescent="0.2">
      <c r="A89" s="610"/>
      <c r="B89" s="26" t="s">
        <v>104</v>
      </c>
      <c r="C89" s="554" t="s">
        <v>14</v>
      </c>
      <c r="D89" s="576" t="s">
        <v>46</v>
      </c>
      <c r="E89" s="577"/>
      <c r="F89" s="577">
        <v>2000</v>
      </c>
      <c r="G89" s="577">
        <v>2000</v>
      </c>
      <c r="H89" s="578">
        <v>3046.8</v>
      </c>
      <c r="I89" s="3" t="s">
        <v>16</v>
      </c>
    </row>
    <row r="90" spans="1:9" ht="23.25" customHeight="1" x14ac:dyDescent="0.2">
      <c r="A90" s="610"/>
      <c r="B90" s="26" t="s">
        <v>105</v>
      </c>
      <c r="C90" s="554" t="s">
        <v>14</v>
      </c>
      <c r="D90" s="576" t="s">
        <v>106</v>
      </c>
      <c r="E90" s="577"/>
      <c r="F90" s="577"/>
      <c r="G90" s="577"/>
      <c r="H90" s="578">
        <v>11911.2</v>
      </c>
      <c r="I90" s="3" t="s">
        <v>16</v>
      </c>
    </row>
    <row r="91" spans="1:9" ht="35.25" customHeight="1" x14ac:dyDescent="0.2">
      <c r="A91" s="610"/>
      <c r="B91" s="26" t="s">
        <v>107</v>
      </c>
      <c r="C91" s="554" t="s">
        <v>14</v>
      </c>
      <c r="D91" s="576" t="s">
        <v>108</v>
      </c>
      <c r="E91" s="16"/>
      <c r="F91" s="577"/>
      <c r="G91" s="577"/>
      <c r="H91" s="578">
        <v>500</v>
      </c>
      <c r="I91" s="3" t="s">
        <v>16</v>
      </c>
    </row>
    <row r="92" spans="1:9" ht="34.5" customHeight="1" x14ac:dyDescent="0.2">
      <c r="A92" s="610"/>
      <c r="B92" s="26" t="s">
        <v>109</v>
      </c>
      <c r="C92" s="554" t="s">
        <v>14</v>
      </c>
      <c r="D92" s="576" t="s">
        <v>46</v>
      </c>
      <c r="E92" s="577"/>
      <c r="F92" s="577"/>
      <c r="G92" s="577"/>
      <c r="H92" s="578">
        <f>8320.501+280+454.5</f>
        <v>9055.0010000000002</v>
      </c>
      <c r="I92" s="3" t="s">
        <v>16</v>
      </c>
    </row>
    <row r="93" spans="1:9" ht="33" customHeight="1" x14ac:dyDescent="0.2">
      <c r="A93" s="610"/>
      <c r="B93" s="26" t="s">
        <v>110</v>
      </c>
      <c r="C93" s="554" t="s">
        <v>14</v>
      </c>
      <c r="D93" s="576" t="s">
        <v>111</v>
      </c>
      <c r="E93" s="577"/>
      <c r="F93" s="577">
        <v>860</v>
      </c>
      <c r="G93" s="577"/>
      <c r="H93" s="34"/>
      <c r="I93" s="3" t="s">
        <v>16</v>
      </c>
    </row>
    <row r="94" spans="1:9" ht="34.5" customHeight="1" x14ac:dyDescent="0.2">
      <c r="A94" s="610"/>
      <c r="B94" s="26" t="s">
        <v>112</v>
      </c>
      <c r="C94" s="554" t="s">
        <v>14</v>
      </c>
      <c r="D94" s="576" t="s">
        <v>111</v>
      </c>
      <c r="E94" s="577"/>
      <c r="F94" s="577">
        <v>860</v>
      </c>
      <c r="G94" s="577"/>
      <c r="H94" s="34"/>
      <c r="I94" s="3" t="s">
        <v>16</v>
      </c>
    </row>
    <row r="95" spans="1:9" ht="34.5" customHeight="1" x14ac:dyDescent="0.2">
      <c r="A95" s="610"/>
      <c r="B95" s="26" t="s">
        <v>113</v>
      </c>
      <c r="C95" s="554" t="s">
        <v>14</v>
      </c>
      <c r="D95" s="576" t="s">
        <v>111</v>
      </c>
      <c r="E95" s="558"/>
      <c r="F95" s="577">
        <v>290</v>
      </c>
      <c r="G95" s="26"/>
      <c r="H95" s="34"/>
      <c r="I95" s="3" t="s">
        <v>16</v>
      </c>
    </row>
    <row r="96" spans="1:9" ht="34.5" customHeight="1" x14ac:dyDescent="0.2">
      <c r="A96" s="610"/>
      <c r="B96" s="26" t="s">
        <v>114</v>
      </c>
      <c r="C96" s="554" t="s">
        <v>14</v>
      </c>
      <c r="D96" s="576" t="s">
        <v>115</v>
      </c>
      <c r="E96" s="558"/>
      <c r="F96" s="577">
        <v>300</v>
      </c>
      <c r="G96" s="26"/>
      <c r="H96" s="34"/>
      <c r="I96" s="3" t="s">
        <v>16</v>
      </c>
    </row>
    <row r="97" spans="1:9" ht="99" customHeight="1" x14ac:dyDescent="0.2">
      <c r="A97" s="610"/>
      <c r="B97" s="26" t="s">
        <v>116</v>
      </c>
      <c r="C97" s="554" t="s">
        <v>14</v>
      </c>
      <c r="D97" s="576" t="s">
        <v>46</v>
      </c>
      <c r="E97" s="577"/>
      <c r="F97" s="577">
        <v>1897.8</v>
      </c>
      <c r="G97" s="577"/>
      <c r="H97" s="578">
        <v>2000</v>
      </c>
      <c r="I97" s="3" t="s">
        <v>16</v>
      </c>
    </row>
    <row r="98" spans="1:9" ht="24" customHeight="1" x14ac:dyDescent="0.2">
      <c r="A98" s="610"/>
      <c r="B98" s="26" t="s">
        <v>117</v>
      </c>
      <c r="C98" s="554" t="s">
        <v>14</v>
      </c>
      <c r="D98" s="576" t="s">
        <v>46</v>
      </c>
      <c r="E98" s="577"/>
      <c r="F98" s="577"/>
      <c r="G98" s="577"/>
      <c r="H98" s="578">
        <v>5</v>
      </c>
      <c r="I98" s="3" t="s">
        <v>16</v>
      </c>
    </row>
    <row r="99" spans="1:9" ht="45.75" customHeight="1" x14ac:dyDescent="0.2">
      <c r="A99" s="610"/>
      <c r="B99" s="26" t="s">
        <v>118</v>
      </c>
      <c r="C99" s="554" t="s">
        <v>14</v>
      </c>
      <c r="D99" s="576" t="s">
        <v>119</v>
      </c>
      <c r="E99" s="16"/>
      <c r="F99" s="577">
        <v>45</v>
      </c>
      <c r="G99" s="577">
        <v>100</v>
      </c>
      <c r="H99" s="15"/>
      <c r="I99" s="3" t="s">
        <v>16</v>
      </c>
    </row>
    <row r="100" spans="1:9" ht="34.5" customHeight="1" x14ac:dyDescent="0.2">
      <c r="A100" s="610"/>
      <c r="B100" s="26" t="s">
        <v>120</v>
      </c>
      <c r="C100" s="554" t="s">
        <v>14</v>
      </c>
      <c r="D100" s="576" t="s">
        <v>119</v>
      </c>
      <c r="E100" s="577">
        <v>400</v>
      </c>
      <c r="F100" s="558"/>
      <c r="G100" s="558"/>
      <c r="H100" s="15"/>
      <c r="I100" s="3" t="s">
        <v>16</v>
      </c>
    </row>
    <row r="101" spans="1:9" ht="33.75" customHeight="1" x14ac:dyDescent="0.2">
      <c r="A101" s="610"/>
      <c r="B101" s="560" t="s">
        <v>121</v>
      </c>
      <c r="C101" s="554" t="s">
        <v>122</v>
      </c>
      <c r="D101" s="554" t="s">
        <v>123</v>
      </c>
      <c r="E101" s="577">
        <v>20</v>
      </c>
      <c r="F101" s="558"/>
      <c r="G101" s="558"/>
      <c r="H101" s="15"/>
      <c r="I101" s="3" t="s">
        <v>16</v>
      </c>
    </row>
    <row r="102" spans="1:9" ht="33.75" customHeight="1" x14ac:dyDescent="0.2">
      <c r="A102" s="610"/>
      <c r="B102" s="560" t="s">
        <v>124</v>
      </c>
      <c r="C102" s="554" t="s">
        <v>122</v>
      </c>
      <c r="D102" s="554" t="s">
        <v>123</v>
      </c>
      <c r="E102" s="577">
        <v>20</v>
      </c>
      <c r="F102" s="558"/>
      <c r="G102" s="558"/>
      <c r="H102" s="15"/>
      <c r="I102" s="3" t="s">
        <v>16</v>
      </c>
    </row>
    <row r="103" spans="1:9" ht="34.5" customHeight="1" x14ac:dyDescent="0.2">
      <c r="A103" s="610"/>
      <c r="B103" s="560" t="s">
        <v>125</v>
      </c>
      <c r="C103" s="554" t="s">
        <v>122</v>
      </c>
      <c r="D103" s="554" t="s">
        <v>123</v>
      </c>
      <c r="E103" s="577">
        <v>20</v>
      </c>
      <c r="F103" s="558"/>
      <c r="G103" s="558"/>
      <c r="H103" s="15"/>
      <c r="I103" s="3" t="s">
        <v>16</v>
      </c>
    </row>
    <row r="104" spans="1:9" ht="34.5" customHeight="1" x14ac:dyDescent="0.2">
      <c r="A104" s="610"/>
      <c r="B104" s="560" t="s">
        <v>126</v>
      </c>
      <c r="C104" s="554" t="s">
        <v>122</v>
      </c>
      <c r="D104" s="554" t="s">
        <v>123</v>
      </c>
      <c r="E104" s="577">
        <v>20</v>
      </c>
      <c r="F104" s="558"/>
      <c r="G104" s="558"/>
      <c r="H104" s="15"/>
      <c r="I104" s="3" t="s">
        <v>16</v>
      </c>
    </row>
    <row r="105" spans="1:9" ht="33.75" customHeight="1" x14ac:dyDescent="0.2">
      <c r="A105" s="610"/>
      <c r="B105" s="560" t="s">
        <v>127</v>
      </c>
      <c r="C105" s="554" t="s">
        <v>122</v>
      </c>
      <c r="D105" s="554" t="s">
        <v>123</v>
      </c>
      <c r="E105" s="577">
        <v>20</v>
      </c>
      <c r="F105" s="558"/>
      <c r="G105" s="558"/>
      <c r="H105" s="15"/>
      <c r="I105" s="3" t="s">
        <v>16</v>
      </c>
    </row>
    <row r="106" spans="1:9" ht="33.75" customHeight="1" x14ac:dyDescent="0.2">
      <c r="A106" s="610"/>
      <c r="B106" s="560" t="s">
        <v>128</v>
      </c>
      <c r="C106" s="554" t="s">
        <v>122</v>
      </c>
      <c r="D106" s="554" t="s">
        <v>123</v>
      </c>
      <c r="E106" s="577">
        <v>20</v>
      </c>
      <c r="F106" s="558"/>
      <c r="G106" s="558"/>
      <c r="H106" s="15"/>
      <c r="I106" s="3" t="s">
        <v>16</v>
      </c>
    </row>
    <row r="107" spans="1:9" ht="26.25" customHeight="1" x14ac:dyDescent="0.2">
      <c r="A107" s="610"/>
      <c r="B107" s="560" t="s">
        <v>129</v>
      </c>
      <c r="C107" s="554" t="s">
        <v>122</v>
      </c>
      <c r="D107" s="554" t="s">
        <v>123</v>
      </c>
      <c r="E107" s="577">
        <v>100</v>
      </c>
      <c r="F107" s="558"/>
      <c r="G107" s="558"/>
      <c r="H107" s="15"/>
      <c r="I107" s="3" t="s">
        <v>16</v>
      </c>
    </row>
    <row r="108" spans="1:9" ht="35.25" customHeight="1" x14ac:dyDescent="0.2">
      <c r="A108" s="610"/>
      <c r="B108" s="560" t="s">
        <v>130</v>
      </c>
      <c r="C108" s="554" t="s">
        <v>122</v>
      </c>
      <c r="D108" s="554" t="s">
        <v>123</v>
      </c>
      <c r="E108" s="577">
        <v>100</v>
      </c>
      <c r="F108" s="558"/>
      <c r="G108" s="558"/>
      <c r="H108" s="15"/>
      <c r="I108" s="3" t="s">
        <v>16</v>
      </c>
    </row>
    <row r="109" spans="1:9" ht="35.25" customHeight="1" x14ac:dyDescent="0.2">
      <c r="A109" s="610"/>
      <c r="B109" s="26" t="s">
        <v>131</v>
      </c>
      <c r="C109" s="554" t="s">
        <v>14</v>
      </c>
      <c r="D109" s="576" t="s">
        <v>119</v>
      </c>
      <c r="E109" s="16"/>
      <c r="F109" s="558"/>
      <c r="G109" s="558"/>
      <c r="H109" s="46">
        <v>89.4</v>
      </c>
      <c r="I109" s="3" t="s">
        <v>16</v>
      </c>
    </row>
    <row r="110" spans="1:9" ht="33.75" customHeight="1" x14ac:dyDescent="0.2">
      <c r="A110" s="610"/>
      <c r="B110" s="26" t="s">
        <v>132</v>
      </c>
      <c r="C110" s="554" t="s">
        <v>14</v>
      </c>
      <c r="D110" s="576" t="s">
        <v>119</v>
      </c>
      <c r="E110" s="16"/>
      <c r="F110" s="558"/>
      <c r="G110" s="558"/>
      <c r="H110" s="46">
        <v>90</v>
      </c>
      <c r="I110" s="3" t="s">
        <v>16</v>
      </c>
    </row>
    <row r="111" spans="1:9" ht="33.75" customHeight="1" x14ac:dyDescent="0.2">
      <c r="A111" s="610"/>
      <c r="B111" s="560" t="s">
        <v>133</v>
      </c>
      <c r="C111" s="554" t="s">
        <v>14</v>
      </c>
      <c r="D111" s="576" t="s">
        <v>119</v>
      </c>
      <c r="E111" s="16"/>
      <c r="F111" s="558"/>
      <c r="G111" s="558"/>
      <c r="H111" s="46">
        <v>89</v>
      </c>
      <c r="I111" s="3" t="s">
        <v>16</v>
      </c>
    </row>
    <row r="112" spans="1:9" ht="39" customHeight="1" x14ac:dyDescent="0.2">
      <c r="A112" s="610"/>
      <c r="B112" s="560" t="s">
        <v>134</v>
      </c>
      <c r="C112" s="554" t="s">
        <v>14</v>
      </c>
      <c r="D112" s="576" t="s">
        <v>52</v>
      </c>
      <c r="E112" s="16"/>
      <c r="F112" s="26"/>
      <c r="G112" s="26"/>
      <c r="H112" s="578">
        <v>800</v>
      </c>
      <c r="I112" s="3" t="s">
        <v>16</v>
      </c>
    </row>
    <row r="113" spans="1:10" ht="33.75" customHeight="1" x14ac:dyDescent="0.2">
      <c r="A113" s="610"/>
      <c r="B113" s="560" t="s">
        <v>135</v>
      </c>
      <c r="C113" s="554" t="s">
        <v>14</v>
      </c>
      <c r="D113" s="576" t="s">
        <v>52</v>
      </c>
      <c r="E113" s="16"/>
      <c r="F113" s="26"/>
      <c r="G113" s="26"/>
      <c r="H113" s="578">
        <v>700</v>
      </c>
      <c r="I113" s="3" t="s">
        <v>16</v>
      </c>
    </row>
    <row r="114" spans="1:10" ht="34.5" customHeight="1" x14ac:dyDescent="0.2">
      <c r="A114" s="610"/>
      <c r="B114" s="560" t="s">
        <v>1745</v>
      </c>
      <c r="C114" s="554" t="s">
        <v>14</v>
      </c>
      <c r="D114" s="576" t="s">
        <v>52</v>
      </c>
      <c r="E114" s="16"/>
      <c r="F114" s="26"/>
      <c r="G114" s="26"/>
      <c r="H114" s="578">
        <v>900</v>
      </c>
      <c r="I114" s="3" t="s">
        <v>16</v>
      </c>
    </row>
    <row r="115" spans="1:10" ht="34.5" customHeight="1" x14ac:dyDescent="0.2">
      <c r="A115" s="610"/>
      <c r="B115" s="560" t="s">
        <v>1746</v>
      </c>
      <c r="C115" s="554" t="s">
        <v>14</v>
      </c>
      <c r="D115" s="576" t="s">
        <v>52</v>
      </c>
      <c r="E115" s="16"/>
      <c r="F115" s="26"/>
      <c r="G115" s="26"/>
      <c r="H115" s="578">
        <v>900</v>
      </c>
      <c r="I115" s="3" t="s">
        <v>16</v>
      </c>
    </row>
    <row r="116" spans="1:10" ht="34.5" customHeight="1" x14ac:dyDescent="0.2">
      <c r="A116" s="610"/>
      <c r="B116" s="560" t="s">
        <v>1747</v>
      </c>
      <c r="C116" s="554" t="s">
        <v>14</v>
      </c>
      <c r="D116" s="576" t="s">
        <v>52</v>
      </c>
      <c r="E116" s="16"/>
      <c r="F116" s="558"/>
      <c r="G116" s="558"/>
      <c r="H116" s="578">
        <v>900</v>
      </c>
      <c r="I116" s="3" t="s">
        <v>16</v>
      </c>
    </row>
    <row r="117" spans="1:10" ht="34.5" customHeight="1" x14ac:dyDescent="0.2">
      <c r="A117" s="610"/>
      <c r="B117" s="560" t="s">
        <v>1748</v>
      </c>
      <c r="C117" s="554" t="s">
        <v>14</v>
      </c>
      <c r="D117" s="576" t="s">
        <v>52</v>
      </c>
      <c r="E117" s="16"/>
      <c r="F117" s="558"/>
      <c r="G117" s="558"/>
      <c r="H117" s="578">
        <v>160</v>
      </c>
      <c r="I117" s="3" t="s">
        <v>16</v>
      </c>
    </row>
    <row r="118" spans="1:10" ht="34.5" customHeight="1" x14ac:dyDescent="0.2">
      <c r="A118" s="610"/>
      <c r="B118" s="560" t="s">
        <v>136</v>
      </c>
      <c r="C118" s="554" t="s">
        <v>14</v>
      </c>
      <c r="D118" s="576" t="s">
        <v>52</v>
      </c>
      <c r="E118" s="16"/>
      <c r="F118" s="558"/>
      <c r="G118" s="558"/>
      <c r="H118" s="578">
        <v>160</v>
      </c>
      <c r="I118" s="3" t="s">
        <v>16</v>
      </c>
    </row>
    <row r="119" spans="1:10" ht="34.5" customHeight="1" x14ac:dyDescent="0.2">
      <c r="A119" s="610"/>
      <c r="B119" s="560" t="s">
        <v>137</v>
      </c>
      <c r="C119" s="554" t="s">
        <v>14</v>
      </c>
      <c r="D119" s="576" t="s">
        <v>52</v>
      </c>
      <c r="E119" s="16"/>
      <c r="F119" s="558"/>
      <c r="G119" s="558"/>
      <c r="H119" s="578">
        <v>160</v>
      </c>
      <c r="I119" s="3" t="s">
        <v>16</v>
      </c>
    </row>
    <row r="120" spans="1:10" ht="34.5" customHeight="1" x14ac:dyDescent="0.2">
      <c r="A120" s="610"/>
      <c r="B120" s="560" t="s">
        <v>138</v>
      </c>
      <c r="C120" s="554" t="s">
        <v>14</v>
      </c>
      <c r="D120" s="576" t="s">
        <v>52</v>
      </c>
      <c r="E120" s="16"/>
      <c r="F120" s="558"/>
      <c r="G120" s="558"/>
      <c r="H120" s="578">
        <v>240</v>
      </c>
      <c r="I120" s="3" t="s">
        <v>16</v>
      </c>
    </row>
    <row r="121" spans="1:10" ht="34.5" customHeight="1" x14ac:dyDescent="0.2">
      <c r="A121" s="610"/>
      <c r="B121" s="560" t="s">
        <v>139</v>
      </c>
      <c r="C121" s="554" t="s">
        <v>14</v>
      </c>
      <c r="D121" s="576" t="s">
        <v>79</v>
      </c>
      <c r="E121" s="16"/>
      <c r="F121" s="558"/>
      <c r="G121" s="558"/>
      <c r="H121" s="578">
        <v>500</v>
      </c>
      <c r="I121" s="3" t="s">
        <v>16</v>
      </c>
    </row>
    <row r="122" spans="1:10" ht="34.5" customHeight="1" x14ac:dyDescent="0.2">
      <c r="A122" s="610"/>
      <c r="B122" s="560" t="s">
        <v>140</v>
      </c>
      <c r="C122" s="554" t="s">
        <v>14</v>
      </c>
      <c r="D122" s="576" t="s">
        <v>79</v>
      </c>
      <c r="E122" s="16"/>
      <c r="F122" s="577">
        <v>1000</v>
      </c>
      <c r="G122" s="558"/>
      <c r="H122" s="15"/>
      <c r="I122" s="3" t="s">
        <v>16</v>
      </c>
    </row>
    <row r="123" spans="1:10" ht="45" customHeight="1" x14ac:dyDescent="0.2">
      <c r="A123" s="610"/>
      <c r="B123" s="47" t="s">
        <v>141</v>
      </c>
      <c r="C123" s="48" t="s">
        <v>142</v>
      </c>
      <c r="D123" s="48" t="s">
        <v>143</v>
      </c>
      <c r="E123" s="577">
        <v>1500</v>
      </c>
      <c r="F123" s="577">
        <v>7000</v>
      </c>
      <c r="G123" s="577">
        <v>6500</v>
      </c>
      <c r="H123" s="15"/>
      <c r="I123" s="9" t="s">
        <v>144</v>
      </c>
      <c r="J123" s="1"/>
    </row>
    <row r="124" spans="1:10" ht="35.25" customHeight="1" x14ac:dyDescent="0.2">
      <c r="A124" s="610"/>
      <c r="B124" s="560" t="s">
        <v>145</v>
      </c>
      <c r="C124" s="32" t="s">
        <v>14</v>
      </c>
      <c r="D124" s="33" t="s">
        <v>46</v>
      </c>
      <c r="E124" s="577">
        <v>100</v>
      </c>
      <c r="F124" s="577"/>
      <c r="G124" s="577"/>
      <c r="H124" s="15"/>
      <c r="I124" s="3" t="s">
        <v>16</v>
      </c>
      <c r="J124" s="1"/>
    </row>
    <row r="125" spans="1:10" ht="35.25" customHeight="1" x14ac:dyDescent="0.2">
      <c r="A125" s="610"/>
      <c r="B125" s="560" t="s">
        <v>146</v>
      </c>
      <c r="C125" s="554" t="s">
        <v>14</v>
      </c>
      <c r="D125" s="576" t="s">
        <v>52</v>
      </c>
      <c r="E125" s="49">
        <v>65</v>
      </c>
      <c r="F125" s="558"/>
      <c r="G125" s="558"/>
      <c r="H125" s="15"/>
      <c r="I125" s="3" t="s">
        <v>16</v>
      </c>
    </row>
    <row r="126" spans="1:10" ht="129.75" customHeight="1" x14ac:dyDescent="0.2">
      <c r="A126" s="610"/>
      <c r="B126" s="560" t="s">
        <v>147</v>
      </c>
      <c r="C126" s="554" t="s">
        <v>14</v>
      </c>
      <c r="D126" s="576" t="s">
        <v>52</v>
      </c>
      <c r="E126" s="577"/>
      <c r="F126" s="577">
        <v>1000</v>
      </c>
      <c r="G126" s="577">
        <v>1000</v>
      </c>
      <c r="H126" s="578">
        <v>1500</v>
      </c>
      <c r="I126" s="3" t="s">
        <v>16</v>
      </c>
    </row>
    <row r="127" spans="1:10" ht="26.25" customHeight="1" x14ac:dyDescent="0.2">
      <c r="A127" s="610"/>
      <c r="B127" s="26" t="s">
        <v>148</v>
      </c>
      <c r="C127" s="554" t="s">
        <v>14</v>
      </c>
      <c r="D127" s="576" t="s">
        <v>46</v>
      </c>
      <c r="E127" s="577"/>
      <c r="F127" s="577">
        <f>1774.2+65+43.7</f>
        <v>1882.9</v>
      </c>
      <c r="G127" s="577"/>
      <c r="H127" s="578"/>
      <c r="I127" s="3" t="s">
        <v>16</v>
      </c>
    </row>
    <row r="128" spans="1:10" ht="38.25" customHeight="1" x14ac:dyDescent="0.2">
      <c r="A128" s="610"/>
      <c r="B128" s="26" t="s">
        <v>149</v>
      </c>
      <c r="C128" s="554" t="s">
        <v>14</v>
      </c>
      <c r="D128" s="576" t="s">
        <v>119</v>
      </c>
      <c r="E128" s="16"/>
      <c r="F128" s="577">
        <v>80</v>
      </c>
      <c r="G128" s="558"/>
      <c r="H128" s="15"/>
      <c r="I128" s="3" t="s">
        <v>16</v>
      </c>
    </row>
    <row r="129" spans="1:9" ht="24.75" customHeight="1" x14ac:dyDescent="0.2">
      <c r="A129" s="610"/>
      <c r="B129" s="560" t="s">
        <v>150</v>
      </c>
      <c r="C129" s="554" t="s">
        <v>14</v>
      </c>
      <c r="D129" s="576" t="s">
        <v>52</v>
      </c>
      <c r="E129" s="577">
        <v>60</v>
      </c>
      <c r="F129" s="577"/>
      <c r="G129" s="577"/>
      <c r="H129" s="578"/>
      <c r="I129" s="3" t="s">
        <v>16</v>
      </c>
    </row>
    <row r="130" spans="1:9" ht="24.75" customHeight="1" x14ac:dyDescent="0.2">
      <c r="A130" s="610"/>
      <c r="B130" s="560" t="s">
        <v>151</v>
      </c>
      <c r="C130" s="554" t="s">
        <v>14</v>
      </c>
      <c r="D130" s="576" t="s">
        <v>52</v>
      </c>
      <c r="E130" s="577">
        <v>60</v>
      </c>
      <c r="F130" s="577"/>
      <c r="G130" s="577"/>
      <c r="H130" s="578"/>
      <c r="I130" s="3" t="s">
        <v>16</v>
      </c>
    </row>
    <row r="131" spans="1:9" ht="24.75" customHeight="1" x14ac:dyDescent="0.2">
      <c r="A131" s="610"/>
      <c r="B131" s="560" t="s">
        <v>152</v>
      </c>
      <c r="C131" s="554" t="s">
        <v>14</v>
      </c>
      <c r="D131" s="576" t="s">
        <v>52</v>
      </c>
      <c r="E131" s="577">
        <v>60</v>
      </c>
      <c r="F131" s="577"/>
      <c r="G131" s="577"/>
      <c r="H131" s="578"/>
      <c r="I131" s="3" t="s">
        <v>16</v>
      </c>
    </row>
    <row r="132" spans="1:9" ht="24.75" customHeight="1" x14ac:dyDescent="0.2">
      <c r="A132" s="610"/>
      <c r="B132" s="560" t="s">
        <v>153</v>
      </c>
      <c r="C132" s="554" t="s">
        <v>14</v>
      </c>
      <c r="D132" s="576" t="s">
        <v>52</v>
      </c>
      <c r="E132" s="577">
        <v>50</v>
      </c>
      <c r="F132" s="577"/>
      <c r="G132" s="577"/>
      <c r="H132" s="578"/>
      <c r="I132" s="3" t="s">
        <v>16</v>
      </c>
    </row>
    <row r="133" spans="1:9" ht="24.75" customHeight="1" x14ac:dyDescent="0.2">
      <c r="A133" s="610"/>
      <c r="B133" s="560" t="s">
        <v>154</v>
      </c>
      <c r="C133" s="554" t="s">
        <v>14</v>
      </c>
      <c r="D133" s="576" t="s">
        <v>52</v>
      </c>
      <c r="E133" s="577">
        <v>50</v>
      </c>
      <c r="F133" s="577"/>
      <c r="G133" s="577"/>
      <c r="H133" s="578"/>
      <c r="I133" s="3" t="s">
        <v>16</v>
      </c>
    </row>
    <row r="134" spans="1:9" ht="24.75" customHeight="1" x14ac:dyDescent="0.2">
      <c r="A134" s="610"/>
      <c r="B134" s="560" t="s">
        <v>155</v>
      </c>
      <c r="C134" s="554" t="s">
        <v>14</v>
      </c>
      <c r="D134" s="576" t="s">
        <v>52</v>
      </c>
      <c r="E134" s="577">
        <v>60</v>
      </c>
      <c r="F134" s="577"/>
      <c r="G134" s="577"/>
      <c r="H134" s="578"/>
      <c r="I134" s="3" t="s">
        <v>16</v>
      </c>
    </row>
    <row r="135" spans="1:9" ht="25.5" customHeight="1" x14ac:dyDescent="0.2">
      <c r="A135" s="610"/>
      <c r="B135" s="560" t="s">
        <v>156</v>
      </c>
      <c r="C135" s="554" t="s">
        <v>14</v>
      </c>
      <c r="D135" s="576" t="s">
        <v>52</v>
      </c>
      <c r="E135" s="577">
        <v>50</v>
      </c>
      <c r="F135" s="577"/>
      <c r="G135" s="577"/>
      <c r="H135" s="578"/>
      <c r="I135" s="3" t="s">
        <v>16</v>
      </c>
    </row>
    <row r="136" spans="1:9" ht="36" customHeight="1" x14ac:dyDescent="0.2">
      <c r="A136" s="610"/>
      <c r="B136" s="560" t="s">
        <v>157</v>
      </c>
      <c r="C136" s="554" t="s">
        <v>14</v>
      </c>
      <c r="D136" s="576" t="s">
        <v>52</v>
      </c>
      <c r="E136" s="577">
        <v>50</v>
      </c>
      <c r="F136" s="577"/>
      <c r="G136" s="577"/>
      <c r="H136" s="578"/>
      <c r="I136" s="3" t="s">
        <v>16</v>
      </c>
    </row>
    <row r="137" spans="1:9" ht="34.5" customHeight="1" x14ac:dyDescent="0.2">
      <c r="A137" s="610"/>
      <c r="B137" s="560" t="s">
        <v>158</v>
      </c>
      <c r="C137" s="554" t="s">
        <v>14</v>
      </c>
      <c r="D137" s="576" t="s">
        <v>52</v>
      </c>
      <c r="E137" s="577">
        <v>50</v>
      </c>
      <c r="F137" s="577"/>
      <c r="G137" s="577"/>
      <c r="H137" s="578"/>
      <c r="I137" s="3" t="s">
        <v>16</v>
      </c>
    </row>
    <row r="138" spans="1:9" ht="34.5" customHeight="1" x14ac:dyDescent="0.2">
      <c r="A138" s="610"/>
      <c r="B138" s="560" t="s">
        <v>159</v>
      </c>
      <c r="C138" s="554" t="s">
        <v>14</v>
      </c>
      <c r="D138" s="576" t="s">
        <v>52</v>
      </c>
      <c r="E138" s="577">
        <v>50</v>
      </c>
      <c r="F138" s="577"/>
      <c r="G138" s="577"/>
      <c r="H138" s="578"/>
      <c r="I138" s="3" t="s">
        <v>16</v>
      </c>
    </row>
    <row r="139" spans="1:9" ht="34.5" customHeight="1" x14ac:dyDescent="0.2">
      <c r="A139" s="610"/>
      <c r="B139" s="560" t="s">
        <v>160</v>
      </c>
      <c r="C139" s="554" t="s">
        <v>14</v>
      </c>
      <c r="D139" s="576" t="s">
        <v>52</v>
      </c>
      <c r="E139" s="577">
        <v>50</v>
      </c>
      <c r="F139" s="577"/>
      <c r="G139" s="577"/>
      <c r="H139" s="578"/>
      <c r="I139" s="3" t="s">
        <v>16</v>
      </c>
    </row>
    <row r="140" spans="1:9" ht="34.5" customHeight="1" x14ac:dyDescent="0.2">
      <c r="A140" s="610"/>
      <c r="B140" s="560" t="s">
        <v>161</v>
      </c>
      <c r="C140" s="554" t="s">
        <v>14</v>
      </c>
      <c r="D140" s="576" t="s">
        <v>52</v>
      </c>
      <c r="E140" s="577">
        <v>50</v>
      </c>
      <c r="F140" s="577"/>
      <c r="G140" s="577"/>
      <c r="H140" s="578"/>
      <c r="I140" s="3" t="s">
        <v>16</v>
      </c>
    </row>
    <row r="141" spans="1:9" ht="33" customHeight="1" x14ac:dyDescent="0.2">
      <c r="A141" s="610"/>
      <c r="B141" s="560" t="s">
        <v>162</v>
      </c>
      <c r="C141" s="554" t="s">
        <v>14</v>
      </c>
      <c r="D141" s="576" t="s">
        <v>52</v>
      </c>
      <c r="E141" s="577">
        <v>50</v>
      </c>
      <c r="F141" s="577"/>
      <c r="G141" s="577"/>
      <c r="H141" s="578"/>
      <c r="I141" s="3" t="s">
        <v>16</v>
      </c>
    </row>
    <row r="142" spans="1:9" ht="25.5" customHeight="1" x14ac:dyDescent="0.2">
      <c r="A142" s="610"/>
      <c r="B142" s="560" t="s">
        <v>163</v>
      </c>
      <c r="C142" s="554" t="s">
        <v>14</v>
      </c>
      <c r="D142" s="576" t="s">
        <v>79</v>
      </c>
      <c r="E142" s="577">
        <v>80</v>
      </c>
      <c r="F142" s="26"/>
      <c r="G142" s="26"/>
      <c r="H142" s="34"/>
      <c r="I142" s="3" t="s">
        <v>16</v>
      </c>
    </row>
    <row r="143" spans="1:9" ht="37.5" customHeight="1" x14ac:dyDescent="0.2">
      <c r="A143" s="610"/>
      <c r="B143" s="26" t="s">
        <v>164</v>
      </c>
      <c r="C143" s="554" t="s">
        <v>14</v>
      </c>
      <c r="D143" s="576" t="s">
        <v>165</v>
      </c>
      <c r="E143" s="16"/>
      <c r="F143" s="558"/>
      <c r="G143" s="558"/>
      <c r="H143" s="578">
        <v>130</v>
      </c>
      <c r="I143" s="3" t="s">
        <v>16</v>
      </c>
    </row>
    <row r="144" spans="1:9" ht="25.5" customHeight="1" x14ac:dyDescent="0.2">
      <c r="A144" s="610"/>
      <c r="B144" s="26" t="s">
        <v>166</v>
      </c>
      <c r="C144" s="554" t="s">
        <v>14</v>
      </c>
      <c r="D144" s="576" t="s">
        <v>1760</v>
      </c>
      <c r="E144" s="16"/>
      <c r="F144" s="558"/>
      <c r="G144" s="558"/>
      <c r="H144" s="578">
        <v>1500</v>
      </c>
      <c r="I144" s="3" t="s">
        <v>16</v>
      </c>
    </row>
    <row r="145" spans="1:9" ht="34.5" customHeight="1" thickBot="1" x14ac:dyDescent="0.25">
      <c r="A145" s="611"/>
      <c r="B145" s="50" t="s">
        <v>1751</v>
      </c>
      <c r="C145" s="18" t="s">
        <v>14</v>
      </c>
      <c r="D145" s="51" t="s">
        <v>168</v>
      </c>
      <c r="E145" s="19"/>
      <c r="F145" s="17"/>
      <c r="G145" s="17"/>
      <c r="H145" s="24">
        <v>50</v>
      </c>
      <c r="I145" s="3" t="s">
        <v>16</v>
      </c>
    </row>
    <row r="146" spans="1:9" ht="35.25" customHeight="1" x14ac:dyDescent="0.2">
      <c r="A146" s="632" t="s">
        <v>169</v>
      </c>
      <c r="B146" s="52" t="s">
        <v>170</v>
      </c>
      <c r="C146" s="550" t="s">
        <v>14</v>
      </c>
      <c r="D146" s="53" t="s">
        <v>111</v>
      </c>
      <c r="E146" s="54">
        <v>360</v>
      </c>
      <c r="F146" s="54">
        <v>7000</v>
      </c>
      <c r="G146" s="54">
        <v>7000</v>
      </c>
      <c r="H146" s="52"/>
      <c r="I146" s="3" t="s">
        <v>16</v>
      </c>
    </row>
    <row r="147" spans="1:9" ht="35.25" customHeight="1" x14ac:dyDescent="0.2">
      <c r="A147" s="632"/>
      <c r="B147" s="26" t="s">
        <v>171</v>
      </c>
      <c r="C147" s="554" t="s">
        <v>14</v>
      </c>
      <c r="D147" s="576" t="s">
        <v>46</v>
      </c>
      <c r="E147" s="577">
        <v>116</v>
      </c>
      <c r="F147" s="577"/>
      <c r="G147" s="577"/>
      <c r="H147" s="26"/>
      <c r="I147" s="3" t="s">
        <v>16</v>
      </c>
    </row>
    <row r="148" spans="1:9" ht="35.25" customHeight="1" x14ac:dyDescent="0.2">
      <c r="A148" s="632"/>
      <c r="B148" s="26" t="s">
        <v>172</v>
      </c>
      <c r="C148" s="554" t="s">
        <v>14</v>
      </c>
      <c r="D148" s="576" t="s">
        <v>46</v>
      </c>
      <c r="E148" s="577">
        <v>116</v>
      </c>
      <c r="F148" s="577"/>
      <c r="G148" s="577"/>
      <c r="H148" s="26"/>
      <c r="I148" s="3" t="s">
        <v>16</v>
      </c>
    </row>
    <row r="149" spans="1:9" ht="35.25" customHeight="1" x14ac:dyDescent="0.2">
      <c r="A149" s="632"/>
      <c r="B149" s="26" t="s">
        <v>173</v>
      </c>
      <c r="C149" s="554" t="s">
        <v>14</v>
      </c>
      <c r="D149" s="576" t="s">
        <v>111</v>
      </c>
      <c r="E149" s="577">
        <v>200</v>
      </c>
      <c r="F149" s="577"/>
      <c r="G149" s="577"/>
      <c r="H149" s="26"/>
      <c r="I149" s="3" t="s">
        <v>16</v>
      </c>
    </row>
    <row r="150" spans="1:9" ht="34.5" customHeight="1" x14ac:dyDescent="0.2">
      <c r="A150" s="632"/>
      <c r="B150" s="26" t="s">
        <v>174</v>
      </c>
      <c r="C150" s="554" t="s">
        <v>14</v>
      </c>
      <c r="D150" s="576" t="s">
        <v>111</v>
      </c>
      <c r="E150" s="577">
        <v>200</v>
      </c>
      <c r="F150" s="577"/>
      <c r="G150" s="558"/>
      <c r="H150" s="558"/>
      <c r="I150" s="3" t="s">
        <v>16</v>
      </c>
    </row>
    <row r="151" spans="1:9" ht="37.5" customHeight="1" x14ac:dyDescent="0.2">
      <c r="A151" s="632"/>
      <c r="B151" s="26" t="s">
        <v>175</v>
      </c>
      <c r="C151" s="554" t="s">
        <v>14</v>
      </c>
      <c r="D151" s="576" t="s">
        <v>111</v>
      </c>
      <c r="E151" s="577">
        <v>200</v>
      </c>
      <c r="F151" s="577"/>
      <c r="G151" s="26"/>
      <c r="H151" s="26"/>
      <c r="I151" s="3" t="s">
        <v>16</v>
      </c>
    </row>
    <row r="152" spans="1:9" ht="38.25" customHeight="1" x14ac:dyDescent="0.2">
      <c r="A152" s="632"/>
      <c r="B152" s="26" t="s">
        <v>176</v>
      </c>
      <c r="C152" s="554" t="s">
        <v>14</v>
      </c>
      <c r="D152" s="576" t="s">
        <v>111</v>
      </c>
      <c r="E152" s="577">
        <v>193</v>
      </c>
      <c r="F152" s="577"/>
      <c r="G152" s="26"/>
      <c r="H152" s="26"/>
      <c r="I152" s="3" t="s">
        <v>16</v>
      </c>
    </row>
    <row r="153" spans="1:9" ht="46.5" customHeight="1" x14ac:dyDescent="0.2">
      <c r="A153" s="632"/>
      <c r="B153" s="26" t="s">
        <v>177</v>
      </c>
      <c r="C153" s="554" t="s">
        <v>14</v>
      </c>
      <c r="D153" s="576" t="s">
        <v>111</v>
      </c>
      <c r="E153" s="577">
        <v>194</v>
      </c>
      <c r="F153" s="577"/>
      <c r="G153" s="26"/>
      <c r="H153" s="26"/>
      <c r="I153" s="3" t="s">
        <v>16</v>
      </c>
    </row>
    <row r="154" spans="1:9" ht="36.75" customHeight="1" x14ac:dyDescent="0.2">
      <c r="A154" s="632"/>
      <c r="B154" s="26" t="s">
        <v>178</v>
      </c>
      <c r="C154" s="554" t="s">
        <v>14</v>
      </c>
      <c r="D154" s="576" t="s">
        <v>111</v>
      </c>
      <c r="E154" s="577">
        <v>77</v>
      </c>
      <c r="F154" s="577"/>
      <c r="G154" s="26"/>
      <c r="H154" s="26"/>
      <c r="I154" s="3" t="s">
        <v>16</v>
      </c>
    </row>
    <row r="155" spans="1:9" ht="35.25" customHeight="1" x14ac:dyDescent="0.2">
      <c r="A155" s="632"/>
      <c r="B155" s="26" t="s">
        <v>179</v>
      </c>
      <c r="C155" s="554" t="s">
        <v>14</v>
      </c>
      <c r="D155" s="576" t="s">
        <v>111</v>
      </c>
      <c r="E155" s="577">
        <v>77</v>
      </c>
      <c r="F155" s="577"/>
      <c r="G155" s="26"/>
      <c r="H155" s="26"/>
      <c r="I155" s="3" t="s">
        <v>16</v>
      </c>
    </row>
    <row r="156" spans="1:9" ht="34.5" customHeight="1" x14ac:dyDescent="0.2">
      <c r="A156" s="632"/>
      <c r="B156" s="26" t="s">
        <v>180</v>
      </c>
      <c r="C156" s="554" t="s">
        <v>14</v>
      </c>
      <c r="D156" s="576" t="s">
        <v>111</v>
      </c>
      <c r="E156" s="577">
        <v>78</v>
      </c>
      <c r="F156" s="577"/>
      <c r="G156" s="26"/>
      <c r="H156" s="26"/>
      <c r="I156" s="3" t="s">
        <v>16</v>
      </c>
    </row>
    <row r="157" spans="1:9" ht="33" customHeight="1" x14ac:dyDescent="0.2">
      <c r="A157" s="632"/>
      <c r="B157" s="26" t="s">
        <v>181</v>
      </c>
      <c r="C157" s="554" t="s">
        <v>14</v>
      </c>
      <c r="D157" s="580" t="s">
        <v>1749</v>
      </c>
      <c r="E157" s="577">
        <v>78</v>
      </c>
      <c r="F157" s="577"/>
      <c r="G157" s="55"/>
      <c r="H157" s="56"/>
      <c r="I157" s="3" t="s">
        <v>16</v>
      </c>
    </row>
    <row r="158" spans="1:9" ht="33.75" customHeight="1" x14ac:dyDescent="0.2">
      <c r="A158" s="632"/>
      <c r="B158" s="26" t="s">
        <v>182</v>
      </c>
      <c r="C158" s="554" t="s">
        <v>14</v>
      </c>
      <c r="D158" s="580" t="s">
        <v>1750</v>
      </c>
      <c r="E158" s="577">
        <v>77</v>
      </c>
      <c r="F158" s="577"/>
      <c r="G158" s="55"/>
      <c r="H158" s="56"/>
      <c r="I158" s="3" t="s">
        <v>16</v>
      </c>
    </row>
    <row r="159" spans="1:9" ht="36" customHeight="1" x14ac:dyDescent="0.2">
      <c r="A159" s="632"/>
      <c r="B159" s="26" t="s">
        <v>183</v>
      </c>
      <c r="C159" s="554" t="s">
        <v>14</v>
      </c>
      <c r="D159" s="580" t="s">
        <v>1750</v>
      </c>
      <c r="E159" s="577">
        <v>77</v>
      </c>
      <c r="F159" s="577"/>
      <c r="G159" s="55"/>
      <c r="H159" s="56"/>
      <c r="I159" s="3" t="s">
        <v>16</v>
      </c>
    </row>
    <row r="160" spans="1:9" ht="37.5" customHeight="1" x14ac:dyDescent="0.2">
      <c r="A160" s="632"/>
      <c r="B160" s="26" t="s">
        <v>184</v>
      </c>
      <c r="C160" s="554" t="s">
        <v>14</v>
      </c>
      <c r="D160" s="580" t="s">
        <v>1750</v>
      </c>
      <c r="E160" s="577">
        <v>77</v>
      </c>
      <c r="F160" s="577"/>
      <c r="G160" s="55"/>
      <c r="H160" s="56"/>
      <c r="I160" s="3" t="s">
        <v>16</v>
      </c>
    </row>
    <row r="161" spans="1:9" ht="37.5" customHeight="1" x14ac:dyDescent="0.2">
      <c r="A161" s="632"/>
      <c r="B161" s="26" t="s">
        <v>185</v>
      </c>
      <c r="C161" s="554" t="s">
        <v>14</v>
      </c>
      <c r="D161" s="580" t="s">
        <v>1750</v>
      </c>
      <c r="E161" s="577">
        <v>77</v>
      </c>
      <c r="F161" s="577"/>
      <c r="G161" s="55"/>
      <c r="H161" s="56"/>
      <c r="I161" s="3" t="s">
        <v>16</v>
      </c>
    </row>
    <row r="162" spans="1:9" ht="36.75" customHeight="1" x14ac:dyDescent="0.2">
      <c r="A162" s="632"/>
      <c r="B162" s="26" t="s">
        <v>186</v>
      </c>
      <c r="C162" s="554" t="s">
        <v>14</v>
      </c>
      <c r="D162" s="580" t="s">
        <v>1750</v>
      </c>
      <c r="E162" s="577">
        <v>78</v>
      </c>
      <c r="F162" s="577"/>
      <c r="G162" s="55"/>
      <c r="H162" s="56"/>
      <c r="I162" s="3" t="s">
        <v>16</v>
      </c>
    </row>
    <row r="163" spans="1:9" ht="39.75" customHeight="1" x14ac:dyDescent="0.2">
      <c r="A163" s="632"/>
      <c r="B163" s="560" t="s">
        <v>187</v>
      </c>
      <c r="C163" s="32" t="s">
        <v>14</v>
      </c>
      <c r="D163" s="580" t="s">
        <v>1750</v>
      </c>
      <c r="E163" s="232">
        <v>50.8</v>
      </c>
      <c r="F163" s="577"/>
      <c r="G163" s="55"/>
      <c r="H163" s="56"/>
      <c r="I163" s="3" t="s">
        <v>16</v>
      </c>
    </row>
    <row r="164" spans="1:9" ht="38.25" customHeight="1" x14ac:dyDescent="0.2">
      <c r="A164" s="632"/>
      <c r="B164" s="560" t="s">
        <v>188</v>
      </c>
      <c r="C164" s="32" t="s">
        <v>14</v>
      </c>
      <c r="D164" s="580" t="s">
        <v>1750</v>
      </c>
      <c r="E164" s="232">
        <v>143</v>
      </c>
      <c r="F164" s="577"/>
      <c r="G164" s="55"/>
      <c r="H164" s="56"/>
      <c r="I164" s="3" t="s">
        <v>16</v>
      </c>
    </row>
    <row r="165" spans="1:9" ht="37.5" customHeight="1" x14ac:dyDescent="0.2">
      <c r="A165" s="632"/>
      <c r="B165" s="560" t="s">
        <v>189</v>
      </c>
      <c r="C165" s="32" t="s">
        <v>14</v>
      </c>
      <c r="D165" s="580" t="s">
        <v>1750</v>
      </c>
      <c r="E165" s="232">
        <v>143</v>
      </c>
      <c r="F165" s="577"/>
      <c r="G165" s="55"/>
      <c r="H165" s="56"/>
      <c r="I165" s="3" t="s">
        <v>16</v>
      </c>
    </row>
    <row r="166" spans="1:9" ht="34.5" customHeight="1" x14ac:dyDescent="0.2">
      <c r="A166" s="632"/>
      <c r="B166" s="560" t="s">
        <v>190</v>
      </c>
      <c r="C166" s="32" t="s">
        <v>14</v>
      </c>
      <c r="D166" s="580" t="s">
        <v>1750</v>
      </c>
      <c r="E166" s="232">
        <v>143</v>
      </c>
      <c r="F166" s="577"/>
      <c r="G166" s="55"/>
      <c r="H166" s="56"/>
      <c r="I166" s="3" t="s">
        <v>16</v>
      </c>
    </row>
    <row r="167" spans="1:9" ht="45" x14ac:dyDescent="0.2">
      <c r="A167" s="632"/>
      <c r="B167" s="560" t="s">
        <v>191</v>
      </c>
      <c r="C167" s="32" t="s">
        <v>14</v>
      </c>
      <c r="D167" s="580" t="s">
        <v>1750</v>
      </c>
      <c r="E167" s="232">
        <v>232</v>
      </c>
      <c r="F167" s="577"/>
      <c r="G167" s="55"/>
      <c r="H167" s="56"/>
      <c r="I167" s="3" t="s">
        <v>16</v>
      </c>
    </row>
    <row r="168" spans="1:9" ht="38.25" customHeight="1" x14ac:dyDescent="0.2">
      <c r="A168" s="632"/>
      <c r="B168" s="560" t="s">
        <v>192</v>
      </c>
      <c r="C168" s="32" t="s">
        <v>14</v>
      </c>
      <c r="D168" s="580" t="s">
        <v>1750</v>
      </c>
      <c r="E168" s="232">
        <v>200</v>
      </c>
      <c r="F168" s="577"/>
      <c r="G168" s="55"/>
      <c r="H168" s="56"/>
      <c r="I168" s="3" t="s">
        <v>16</v>
      </c>
    </row>
    <row r="169" spans="1:9" ht="45" x14ac:dyDescent="0.2">
      <c r="A169" s="632"/>
      <c r="B169" s="560" t="s">
        <v>193</v>
      </c>
      <c r="C169" s="32" t="s">
        <v>14</v>
      </c>
      <c r="D169" s="580" t="s">
        <v>1750</v>
      </c>
      <c r="E169" s="232">
        <v>500</v>
      </c>
      <c r="F169" s="577"/>
      <c r="G169" s="55"/>
      <c r="H169" s="56"/>
      <c r="I169" s="3" t="s">
        <v>16</v>
      </c>
    </row>
    <row r="170" spans="1:9" ht="35.25" customHeight="1" x14ac:dyDescent="0.2">
      <c r="A170" s="632"/>
      <c r="B170" s="560" t="s">
        <v>194</v>
      </c>
      <c r="C170" s="32" t="s">
        <v>14</v>
      </c>
      <c r="D170" s="580" t="s">
        <v>1750</v>
      </c>
      <c r="E170" s="232">
        <v>232</v>
      </c>
      <c r="F170" s="577"/>
      <c r="G170" s="55"/>
      <c r="H170" s="56"/>
      <c r="I170" s="3" t="s">
        <v>16</v>
      </c>
    </row>
    <row r="171" spans="1:9" ht="35.25" customHeight="1" x14ac:dyDescent="0.2">
      <c r="A171" s="632"/>
      <c r="B171" s="560" t="s">
        <v>195</v>
      </c>
      <c r="C171" s="32" t="s">
        <v>14</v>
      </c>
      <c r="D171" s="580" t="s">
        <v>1750</v>
      </c>
      <c r="E171" s="232">
        <v>348</v>
      </c>
      <c r="F171" s="577"/>
      <c r="G171" s="55"/>
      <c r="H171" s="56"/>
      <c r="I171" s="3" t="s">
        <v>16</v>
      </c>
    </row>
    <row r="172" spans="1:9" ht="33.75" customHeight="1" x14ac:dyDescent="0.2">
      <c r="A172" s="632"/>
      <c r="B172" s="26" t="s">
        <v>196</v>
      </c>
      <c r="C172" s="554" t="s">
        <v>14</v>
      </c>
      <c r="D172" s="580" t="s">
        <v>197</v>
      </c>
      <c r="E172" s="577">
        <f>2711-1376</f>
        <v>1335</v>
      </c>
      <c r="F172" s="577">
        <v>13000</v>
      </c>
      <c r="G172" s="577">
        <v>13000</v>
      </c>
      <c r="H172" s="26"/>
      <c r="I172" s="3" t="s">
        <v>16</v>
      </c>
    </row>
    <row r="173" spans="1:9" ht="36" customHeight="1" x14ac:dyDescent="0.2">
      <c r="A173" s="632"/>
      <c r="B173" s="26" t="s">
        <v>198</v>
      </c>
      <c r="C173" s="554" t="s">
        <v>14</v>
      </c>
      <c r="D173" s="580" t="s">
        <v>197</v>
      </c>
      <c r="E173" s="577">
        <v>193</v>
      </c>
      <c r="F173" s="577"/>
      <c r="G173" s="577"/>
      <c r="H173" s="26"/>
      <c r="I173" s="3" t="s">
        <v>16</v>
      </c>
    </row>
    <row r="174" spans="1:9" ht="36" customHeight="1" x14ac:dyDescent="0.2">
      <c r="A174" s="632"/>
      <c r="B174" s="26" t="s">
        <v>199</v>
      </c>
      <c r="C174" s="554" t="s">
        <v>14</v>
      </c>
      <c r="D174" s="580" t="s">
        <v>197</v>
      </c>
      <c r="E174" s="577">
        <v>193</v>
      </c>
      <c r="F174" s="577"/>
      <c r="G174" s="577"/>
      <c r="H174" s="26"/>
      <c r="I174" s="3" t="s">
        <v>16</v>
      </c>
    </row>
    <row r="175" spans="1:9" ht="36" customHeight="1" x14ac:dyDescent="0.2">
      <c r="A175" s="632"/>
      <c r="B175" s="26" t="s">
        <v>200</v>
      </c>
      <c r="C175" s="554" t="s">
        <v>14</v>
      </c>
      <c r="D175" s="580" t="s">
        <v>197</v>
      </c>
      <c r="E175" s="577">
        <v>194</v>
      </c>
      <c r="F175" s="577"/>
      <c r="G175" s="577"/>
      <c r="H175" s="26"/>
      <c r="I175" s="3" t="s">
        <v>16</v>
      </c>
    </row>
    <row r="176" spans="1:9" ht="39" customHeight="1" x14ac:dyDescent="0.2">
      <c r="A176" s="632"/>
      <c r="B176" s="26" t="s">
        <v>201</v>
      </c>
      <c r="C176" s="554" t="s">
        <v>14</v>
      </c>
      <c r="D176" s="580" t="s">
        <v>197</v>
      </c>
      <c r="E176" s="577">
        <v>193</v>
      </c>
      <c r="F176" s="577"/>
      <c r="G176" s="577"/>
      <c r="H176" s="26"/>
      <c r="I176" s="3" t="s">
        <v>16</v>
      </c>
    </row>
    <row r="177" spans="1:9" ht="33.75" customHeight="1" x14ac:dyDescent="0.2">
      <c r="A177" s="632"/>
      <c r="B177" s="26" t="s">
        <v>202</v>
      </c>
      <c r="C177" s="554" t="s">
        <v>14</v>
      </c>
      <c r="D177" s="580" t="s">
        <v>197</v>
      </c>
      <c r="E177" s="577">
        <v>232</v>
      </c>
      <c r="F177" s="577"/>
      <c r="G177" s="577"/>
      <c r="H177" s="26"/>
      <c r="I177" s="3" t="s">
        <v>16</v>
      </c>
    </row>
    <row r="178" spans="1:9" ht="45" customHeight="1" x14ac:dyDescent="0.2">
      <c r="A178" s="632"/>
      <c r="B178" s="26" t="s">
        <v>203</v>
      </c>
      <c r="C178" s="554" t="s">
        <v>14</v>
      </c>
      <c r="D178" s="580" t="s">
        <v>197</v>
      </c>
      <c r="E178" s="577">
        <v>232</v>
      </c>
      <c r="F178" s="577"/>
      <c r="G178" s="577"/>
      <c r="H178" s="26"/>
      <c r="I178" s="3" t="s">
        <v>16</v>
      </c>
    </row>
    <row r="179" spans="1:9" ht="45" customHeight="1" x14ac:dyDescent="0.2">
      <c r="A179" s="632"/>
      <c r="B179" s="26" t="s">
        <v>204</v>
      </c>
      <c r="C179" s="554" t="s">
        <v>14</v>
      </c>
      <c r="D179" s="580" t="s">
        <v>197</v>
      </c>
      <c r="E179" s="577">
        <v>232</v>
      </c>
      <c r="F179" s="577"/>
      <c r="G179" s="577"/>
      <c r="H179" s="26"/>
      <c r="I179" s="3" t="s">
        <v>16</v>
      </c>
    </row>
    <row r="180" spans="1:9" ht="33.75" customHeight="1" x14ac:dyDescent="0.2">
      <c r="A180" s="632"/>
      <c r="B180" s="26" t="s">
        <v>205</v>
      </c>
      <c r="C180" s="554" t="s">
        <v>14</v>
      </c>
      <c r="D180" s="580" t="s">
        <v>197</v>
      </c>
      <c r="E180" s="577">
        <v>200</v>
      </c>
      <c r="F180" s="577"/>
      <c r="G180" s="577"/>
      <c r="H180" s="26"/>
      <c r="I180" s="3" t="s">
        <v>16</v>
      </c>
    </row>
    <row r="181" spans="1:9" ht="33" customHeight="1" x14ac:dyDescent="0.2">
      <c r="A181" s="632"/>
      <c r="B181" s="26" t="s">
        <v>206</v>
      </c>
      <c r="C181" s="554" t="s">
        <v>14</v>
      </c>
      <c r="D181" s="580" t="s">
        <v>197</v>
      </c>
      <c r="E181" s="577">
        <v>32</v>
      </c>
      <c r="F181" s="577"/>
      <c r="G181" s="577"/>
      <c r="H181" s="26"/>
      <c r="I181" s="3" t="s">
        <v>16</v>
      </c>
    </row>
    <row r="182" spans="1:9" ht="34.5" customHeight="1" x14ac:dyDescent="0.2">
      <c r="A182" s="632"/>
      <c r="B182" s="26" t="s">
        <v>207</v>
      </c>
      <c r="C182" s="554" t="s">
        <v>14</v>
      </c>
      <c r="D182" s="580" t="s">
        <v>197</v>
      </c>
      <c r="E182" s="577">
        <v>116</v>
      </c>
      <c r="F182" s="577"/>
      <c r="G182" s="577"/>
      <c r="H182" s="26"/>
      <c r="I182" s="3" t="s">
        <v>16</v>
      </c>
    </row>
    <row r="183" spans="1:9" ht="34.5" customHeight="1" x14ac:dyDescent="0.2">
      <c r="A183" s="632"/>
      <c r="B183" s="26" t="s">
        <v>208</v>
      </c>
      <c r="C183" s="554" t="s">
        <v>14</v>
      </c>
      <c r="D183" s="580" t="s">
        <v>197</v>
      </c>
      <c r="E183" s="577">
        <v>116</v>
      </c>
      <c r="F183" s="577"/>
      <c r="G183" s="577"/>
      <c r="H183" s="26"/>
      <c r="I183" s="3" t="s">
        <v>16</v>
      </c>
    </row>
    <row r="184" spans="1:9" ht="31.5" customHeight="1" x14ac:dyDescent="0.2">
      <c r="A184" s="632"/>
      <c r="B184" s="26" t="s">
        <v>209</v>
      </c>
      <c r="C184" s="554" t="s">
        <v>14</v>
      </c>
      <c r="D184" s="580" t="s">
        <v>197</v>
      </c>
      <c r="E184" s="577">
        <v>232</v>
      </c>
      <c r="F184" s="577"/>
      <c r="G184" s="577"/>
      <c r="H184" s="26"/>
      <c r="I184" s="3" t="s">
        <v>16</v>
      </c>
    </row>
    <row r="185" spans="1:9" ht="36" customHeight="1" x14ac:dyDescent="0.2">
      <c r="A185" s="632"/>
      <c r="B185" s="26" t="s">
        <v>210</v>
      </c>
      <c r="C185" s="554" t="s">
        <v>14</v>
      </c>
      <c r="D185" s="580" t="s">
        <v>197</v>
      </c>
      <c r="E185" s="577">
        <v>232</v>
      </c>
      <c r="F185" s="577"/>
      <c r="G185" s="577"/>
      <c r="H185" s="26"/>
      <c r="I185" s="3" t="s">
        <v>16</v>
      </c>
    </row>
    <row r="186" spans="1:9" ht="36" customHeight="1" x14ac:dyDescent="0.2">
      <c r="A186" s="632"/>
      <c r="B186" s="26" t="s">
        <v>211</v>
      </c>
      <c r="C186" s="554" t="s">
        <v>14</v>
      </c>
      <c r="D186" s="580" t="s">
        <v>197</v>
      </c>
      <c r="E186" s="577">
        <v>232</v>
      </c>
      <c r="F186" s="577"/>
      <c r="G186" s="577"/>
      <c r="H186" s="26"/>
      <c r="I186" s="3" t="s">
        <v>16</v>
      </c>
    </row>
    <row r="187" spans="1:9" ht="36" customHeight="1" x14ac:dyDescent="0.2">
      <c r="A187" s="632"/>
      <c r="B187" s="26" t="s">
        <v>212</v>
      </c>
      <c r="C187" s="554" t="s">
        <v>14</v>
      </c>
      <c r="D187" s="580" t="s">
        <v>197</v>
      </c>
      <c r="E187" s="577">
        <v>116</v>
      </c>
      <c r="F187" s="577"/>
      <c r="G187" s="577"/>
      <c r="H187" s="26"/>
      <c r="I187" s="3" t="s">
        <v>16</v>
      </c>
    </row>
    <row r="188" spans="1:9" ht="46.5" customHeight="1" x14ac:dyDescent="0.2">
      <c r="A188" s="632"/>
      <c r="B188" s="26" t="s">
        <v>213</v>
      </c>
      <c r="C188" s="554" t="s">
        <v>14</v>
      </c>
      <c r="D188" s="580" t="s">
        <v>197</v>
      </c>
      <c r="E188" s="577">
        <v>116</v>
      </c>
      <c r="F188" s="577"/>
      <c r="G188" s="577"/>
      <c r="H188" s="26"/>
      <c r="I188" s="3" t="s">
        <v>16</v>
      </c>
    </row>
    <row r="189" spans="1:9" ht="36" customHeight="1" x14ac:dyDescent="0.2">
      <c r="A189" s="632"/>
      <c r="B189" s="26" t="s">
        <v>214</v>
      </c>
      <c r="C189" s="554" t="s">
        <v>14</v>
      </c>
      <c r="D189" s="576" t="s">
        <v>197</v>
      </c>
      <c r="E189" s="577">
        <v>116</v>
      </c>
      <c r="F189" s="577"/>
      <c r="G189" s="577"/>
      <c r="H189" s="26"/>
      <c r="I189" s="3" t="s">
        <v>16</v>
      </c>
    </row>
    <row r="190" spans="1:9" ht="36.75" customHeight="1" x14ac:dyDescent="0.2">
      <c r="A190" s="632"/>
      <c r="B190" s="26" t="s">
        <v>215</v>
      </c>
      <c r="C190" s="554" t="s">
        <v>14</v>
      </c>
      <c r="D190" s="576" t="s">
        <v>197</v>
      </c>
      <c r="E190" s="577">
        <v>116</v>
      </c>
      <c r="F190" s="577"/>
      <c r="G190" s="577"/>
      <c r="H190" s="26"/>
      <c r="I190" s="3" t="s">
        <v>16</v>
      </c>
    </row>
    <row r="191" spans="1:9" ht="35.25" customHeight="1" x14ac:dyDescent="0.2">
      <c r="A191" s="632"/>
      <c r="B191" s="560" t="s">
        <v>216</v>
      </c>
      <c r="C191" s="32" t="s">
        <v>14</v>
      </c>
      <c r="D191" s="33" t="s">
        <v>46</v>
      </c>
      <c r="E191" s="232">
        <v>39</v>
      </c>
      <c r="F191" s="577"/>
      <c r="G191" s="577"/>
      <c r="H191" s="26"/>
      <c r="I191" s="3" t="s">
        <v>16</v>
      </c>
    </row>
    <row r="192" spans="1:9" ht="38.25" customHeight="1" x14ac:dyDescent="0.2">
      <c r="A192" s="632"/>
      <c r="B192" s="560" t="s">
        <v>217</v>
      </c>
      <c r="C192" s="32" t="s">
        <v>14</v>
      </c>
      <c r="D192" s="33" t="s">
        <v>46</v>
      </c>
      <c r="E192" s="232">
        <v>39</v>
      </c>
      <c r="F192" s="577"/>
      <c r="G192" s="577"/>
      <c r="H192" s="26"/>
      <c r="I192" s="3" t="s">
        <v>16</v>
      </c>
    </row>
    <row r="193" spans="1:9" ht="36" customHeight="1" x14ac:dyDescent="0.2">
      <c r="A193" s="632"/>
      <c r="B193" s="560" t="s">
        <v>218</v>
      </c>
      <c r="C193" s="32" t="s">
        <v>14</v>
      </c>
      <c r="D193" s="33" t="s">
        <v>46</v>
      </c>
      <c r="E193" s="232">
        <v>39</v>
      </c>
      <c r="F193" s="577"/>
      <c r="G193" s="577"/>
      <c r="H193" s="26"/>
      <c r="I193" s="3" t="s">
        <v>16</v>
      </c>
    </row>
    <row r="194" spans="1:9" ht="36" customHeight="1" x14ac:dyDescent="0.2">
      <c r="A194" s="632"/>
      <c r="B194" s="560" t="s">
        <v>219</v>
      </c>
      <c r="C194" s="32" t="s">
        <v>14</v>
      </c>
      <c r="D194" s="33" t="s">
        <v>46</v>
      </c>
      <c r="E194" s="232">
        <v>39</v>
      </c>
      <c r="F194" s="577"/>
      <c r="G194" s="577"/>
      <c r="H194" s="26"/>
      <c r="I194" s="3" t="s">
        <v>16</v>
      </c>
    </row>
    <row r="195" spans="1:9" ht="36.75" customHeight="1" x14ac:dyDescent="0.2">
      <c r="A195" s="632"/>
      <c r="B195" s="560" t="s">
        <v>220</v>
      </c>
      <c r="C195" s="32" t="s">
        <v>14</v>
      </c>
      <c r="D195" s="33" t="s">
        <v>46</v>
      </c>
      <c r="E195" s="232">
        <v>38</v>
      </c>
      <c r="F195" s="577"/>
      <c r="G195" s="577"/>
      <c r="H195" s="26"/>
      <c r="I195" s="3" t="s">
        <v>16</v>
      </c>
    </row>
    <row r="196" spans="1:9" ht="36.75" customHeight="1" x14ac:dyDescent="0.2">
      <c r="A196" s="632"/>
      <c r="B196" s="560" t="s">
        <v>221</v>
      </c>
      <c r="C196" s="32" t="s">
        <v>14</v>
      </c>
      <c r="D196" s="33" t="s">
        <v>46</v>
      </c>
      <c r="E196" s="232">
        <v>38</v>
      </c>
      <c r="F196" s="577"/>
      <c r="G196" s="577"/>
      <c r="H196" s="26"/>
      <c r="I196" s="3" t="s">
        <v>16</v>
      </c>
    </row>
    <row r="197" spans="1:9" ht="36" customHeight="1" x14ac:dyDescent="0.2">
      <c r="A197" s="632"/>
      <c r="B197" s="560" t="s">
        <v>222</v>
      </c>
      <c r="C197" s="32" t="s">
        <v>14</v>
      </c>
      <c r="D197" s="33" t="s">
        <v>46</v>
      </c>
      <c r="E197" s="232">
        <v>143</v>
      </c>
      <c r="F197" s="577"/>
      <c r="G197" s="577"/>
      <c r="H197" s="26"/>
      <c r="I197" s="3" t="s">
        <v>16</v>
      </c>
    </row>
    <row r="198" spans="1:9" ht="36" customHeight="1" x14ac:dyDescent="0.2">
      <c r="A198" s="632"/>
      <c r="B198" s="560" t="s">
        <v>223</v>
      </c>
      <c r="C198" s="32" t="s">
        <v>14</v>
      </c>
      <c r="D198" s="33" t="s">
        <v>46</v>
      </c>
      <c r="E198" s="232">
        <v>143</v>
      </c>
      <c r="F198" s="577"/>
      <c r="G198" s="577"/>
      <c r="H198" s="26"/>
      <c r="I198" s="3" t="s">
        <v>16</v>
      </c>
    </row>
    <row r="199" spans="1:9" ht="36.75" customHeight="1" x14ac:dyDescent="0.2">
      <c r="A199" s="632"/>
      <c r="B199" s="560" t="s">
        <v>224</v>
      </c>
      <c r="C199" s="32" t="s">
        <v>14</v>
      </c>
      <c r="D199" s="33" t="s">
        <v>46</v>
      </c>
      <c r="E199" s="232">
        <v>143</v>
      </c>
      <c r="F199" s="577"/>
      <c r="G199" s="577"/>
      <c r="H199" s="26"/>
      <c r="I199" s="3" t="s">
        <v>16</v>
      </c>
    </row>
    <row r="200" spans="1:9" ht="38.25" customHeight="1" x14ac:dyDescent="0.2">
      <c r="A200" s="632"/>
      <c r="B200" s="560" t="s">
        <v>225</v>
      </c>
      <c r="C200" s="32" t="s">
        <v>14</v>
      </c>
      <c r="D200" s="33" t="s">
        <v>46</v>
      </c>
      <c r="E200" s="232">
        <v>143</v>
      </c>
      <c r="F200" s="577"/>
      <c r="G200" s="577"/>
      <c r="H200" s="26"/>
      <c r="I200" s="3" t="s">
        <v>16</v>
      </c>
    </row>
    <row r="201" spans="1:9" ht="36.75" customHeight="1" x14ac:dyDescent="0.2">
      <c r="A201" s="632"/>
      <c r="B201" s="560" t="s">
        <v>226</v>
      </c>
      <c r="C201" s="32" t="s">
        <v>14</v>
      </c>
      <c r="D201" s="33" t="s">
        <v>46</v>
      </c>
      <c r="E201" s="232">
        <v>143</v>
      </c>
      <c r="F201" s="577"/>
      <c r="G201" s="577"/>
      <c r="H201" s="26"/>
      <c r="I201" s="3" t="s">
        <v>16</v>
      </c>
    </row>
    <row r="202" spans="1:9" ht="33.75" x14ac:dyDescent="0.2">
      <c r="A202" s="632"/>
      <c r="B202" s="560" t="s">
        <v>227</v>
      </c>
      <c r="C202" s="32" t="s">
        <v>14</v>
      </c>
      <c r="D202" s="33" t="s">
        <v>46</v>
      </c>
      <c r="E202" s="232">
        <v>143</v>
      </c>
      <c r="F202" s="577"/>
      <c r="G202" s="577"/>
      <c r="H202" s="26"/>
      <c r="I202" s="3" t="s">
        <v>16</v>
      </c>
    </row>
    <row r="203" spans="1:9" ht="33.75" x14ac:dyDescent="0.2">
      <c r="A203" s="632"/>
      <c r="B203" s="560" t="s">
        <v>228</v>
      </c>
      <c r="C203" s="32" t="s">
        <v>14</v>
      </c>
      <c r="D203" s="33" t="s">
        <v>46</v>
      </c>
      <c r="E203" s="232">
        <v>143</v>
      </c>
      <c r="F203" s="577"/>
      <c r="G203" s="577"/>
      <c r="H203" s="26"/>
      <c r="I203" s="3" t="s">
        <v>16</v>
      </c>
    </row>
    <row r="204" spans="1:9" ht="38.25" customHeight="1" x14ac:dyDescent="0.2">
      <c r="A204" s="632"/>
      <c r="B204" s="560" t="s">
        <v>229</v>
      </c>
      <c r="C204" s="32" t="s">
        <v>14</v>
      </c>
      <c r="D204" s="33" t="s">
        <v>46</v>
      </c>
      <c r="E204" s="232">
        <v>143</v>
      </c>
      <c r="F204" s="577"/>
      <c r="G204" s="577"/>
      <c r="H204" s="26"/>
      <c r="I204" s="3" t="s">
        <v>16</v>
      </c>
    </row>
    <row r="205" spans="1:9" ht="33.75" x14ac:dyDescent="0.2">
      <c r="A205" s="632"/>
      <c r="B205" s="560" t="s">
        <v>230</v>
      </c>
      <c r="C205" s="32" t="s">
        <v>14</v>
      </c>
      <c r="D205" s="33" t="s">
        <v>46</v>
      </c>
      <c r="E205" s="232">
        <v>143</v>
      </c>
      <c r="F205" s="577"/>
      <c r="G205" s="577"/>
      <c r="H205" s="26"/>
      <c r="I205" s="3" t="s">
        <v>16</v>
      </c>
    </row>
    <row r="206" spans="1:9" ht="33.75" customHeight="1" x14ac:dyDescent="0.2">
      <c r="A206" s="632"/>
      <c r="B206" s="560" t="s">
        <v>231</v>
      </c>
      <c r="C206" s="32" t="s">
        <v>14</v>
      </c>
      <c r="D206" s="580" t="s">
        <v>1752</v>
      </c>
      <c r="E206" s="232">
        <v>143</v>
      </c>
      <c r="F206" s="577"/>
      <c r="G206" s="577"/>
      <c r="H206" s="26"/>
      <c r="I206" s="3" t="s">
        <v>16</v>
      </c>
    </row>
    <row r="207" spans="1:9" ht="80.25" customHeight="1" x14ac:dyDescent="0.2">
      <c r="A207" s="632"/>
      <c r="B207" s="57" t="s">
        <v>232</v>
      </c>
      <c r="C207" s="554" t="s">
        <v>14</v>
      </c>
      <c r="D207" s="576" t="s">
        <v>233</v>
      </c>
      <c r="E207" s="577"/>
      <c r="F207" s="26"/>
      <c r="G207" s="26"/>
      <c r="H207" s="577">
        <v>120</v>
      </c>
      <c r="I207" s="3" t="s">
        <v>16</v>
      </c>
    </row>
    <row r="208" spans="1:9" ht="33.75" customHeight="1" x14ac:dyDescent="0.2">
      <c r="A208" s="632"/>
      <c r="B208" s="57" t="s">
        <v>234</v>
      </c>
      <c r="C208" s="554" t="s">
        <v>14</v>
      </c>
      <c r="D208" s="576" t="s">
        <v>233</v>
      </c>
      <c r="E208" s="16"/>
      <c r="F208" s="558"/>
      <c r="G208" s="558"/>
      <c r="H208" s="577">
        <v>700</v>
      </c>
      <c r="I208" s="3" t="s">
        <v>16</v>
      </c>
    </row>
    <row r="209" spans="1:10" ht="33.75" customHeight="1" x14ac:dyDescent="0.2">
      <c r="A209" s="632"/>
      <c r="B209" s="58" t="s">
        <v>235</v>
      </c>
      <c r="C209" s="554" t="s">
        <v>14</v>
      </c>
      <c r="D209" s="576" t="s">
        <v>236</v>
      </c>
      <c r="E209" s="16"/>
      <c r="F209" s="558"/>
      <c r="G209" s="558"/>
      <c r="H209" s="577">
        <v>200</v>
      </c>
      <c r="I209" s="3" t="s">
        <v>16</v>
      </c>
    </row>
    <row r="210" spans="1:10" ht="22.5" customHeight="1" x14ac:dyDescent="0.2">
      <c r="A210" s="632"/>
      <c r="B210" s="560" t="s">
        <v>237</v>
      </c>
      <c r="C210" s="612" t="s">
        <v>14</v>
      </c>
      <c r="D210" s="613" t="s">
        <v>168</v>
      </c>
      <c r="E210" s="26"/>
      <c r="F210" s="558"/>
      <c r="G210" s="558"/>
      <c r="H210" s="558"/>
      <c r="I210" s="3" t="s">
        <v>16</v>
      </c>
    </row>
    <row r="211" spans="1:10" ht="12" customHeight="1" x14ac:dyDescent="0.2">
      <c r="A211" s="632"/>
      <c r="B211" s="560" t="s">
        <v>238</v>
      </c>
      <c r="C211" s="612"/>
      <c r="D211" s="613"/>
      <c r="E211" s="16"/>
      <c r="F211" s="558"/>
      <c r="G211" s="558"/>
      <c r="H211" s="577">
        <v>27</v>
      </c>
      <c r="I211" s="3" t="s">
        <v>16</v>
      </c>
    </row>
    <row r="212" spans="1:10" ht="18" customHeight="1" x14ac:dyDescent="0.2">
      <c r="A212" s="632"/>
      <c r="B212" s="59" t="s">
        <v>239</v>
      </c>
      <c r="C212" s="612"/>
      <c r="D212" s="613"/>
      <c r="E212" s="16"/>
      <c r="F212" s="558"/>
      <c r="G212" s="558"/>
      <c r="H212" s="577">
        <v>27</v>
      </c>
      <c r="I212" s="3" t="s">
        <v>16</v>
      </c>
    </row>
    <row r="213" spans="1:10" ht="33.75" customHeight="1" x14ac:dyDescent="0.2">
      <c r="A213" s="632"/>
      <c r="B213" s="560" t="s">
        <v>240</v>
      </c>
      <c r="C213" s="554" t="s">
        <v>14</v>
      </c>
      <c r="D213" s="576" t="s">
        <v>168</v>
      </c>
      <c r="E213" s="577"/>
      <c r="F213" s="558"/>
      <c r="G213" s="558"/>
      <c r="H213" s="577">
        <v>500</v>
      </c>
      <c r="I213" s="3" t="s">
        <v>16</v>
      </c>
    </row>
    <row r="214" spans="1:10" ht="24.75" customHeight="1" x14ac:dyDescent="0.2">
      <c r="A214" s="632"/>
      <c r="B214" s="26" t="s">
        <v>241</v>
      </c>
      <c r="C214" s="612" t="s">
        <v>14</v>
      </c>
      <c r="D214" s="613" t="s">
        <v>168</v>
      </c>
      <c r="E214" s="26"/>
      <c r="F214" s="558"/>
      <c r="G214" s="558"/>
      <c r="H214" s="558"/>
      <c r="I214" s="3" t="s">
        <v>16</v>
      </c>
    </row>
    <row r="215" spans="1:10" ht="11.25" customHeight="1" x14ac:dyDescent="0.2">
      <c r="A215" s="632"/>
      <c r="B215" s="26" t="s">
        <v>242</v>
      </c>
      <c r="C215" s="612"/>
      <c r="D215" s="613"/>
      <c r="E215" s="16"/>
      <c r="F215" s="558"/>
      <c r="G215" s="558"/>
      <c r="H215" s="577">
        <v>10</v>
      </c>
      <c r="I215" s="3" t="s">
        <v>16</v>
      </c>
    </row>
    <row r="216" spans="1:10" ht="11.25" customHeight="1" x14ac:dyDescent="0.2">
      <c r="A216" s="632"/>
      <c r="B216" s="26" t="s">
        <v>243</v>
      </c>
      <c r="C216" s="612"/>
      <c r="D216" s="613"/>
      <c r="E216" s="16"/>
      <c r="F216" s="558"/>
      <c r="G216" s="558"/>
      <c r="H216" s="577">
        <v>10</v>
      </c>
      <c r="I216" s="3" t="s">
        <v>16</v>
      </c>
    </row>
    <row r="217" spans="1:10" ht="11.25" customHeight="1" x14ac:dyDescent="0.2">
      <c r="A217" s="632"/>
      <c r="B217" s="26" t="s">
        <v>244</v>
      </c>
      <c r="C217" s="612"/>
      <c r="D217" s="613"/>
      <c r="E217" s="16"/>
      <c r="F217" s="558"/>
      <c r="G217" s="558"/>
      <c r="H217" s="577">
        <v>40</v>
      </c>
      <c r="I217" s="3" t="s">
        <v>16</v>
      </c>
    </row>
    <row r="218" spans="1:10" ht="11.25" customHeight="1" x14ac:dyDescent="0.2">
      <c r="A218" s="632"/>
      <c r="B218" s="26" t="s">
        <v>245</v>
      </c>
      <c r="C218" s="612"/>
      <c r="D218" s="613"/>
      <c r="E218" s="16"/>
      <c r="F218" s="558"/>
      <c r="G218" s="558"/>
      <c r="H218" s="577">
        <v>18</v>
      </c>
      <c r="I218" s="3" t="s">
        <v>16</v>
      </c>
    </row>
    <row r="219" spans="1:10" ht="12.75" customHeight="1" x14ac:dyDescent="0.2">
      <c r="A219" s="632"/>
      <c r="B219" s="26" t="s">
        <v>246</v>
      </c>
      <c r="C219" s="612"/>
      <c r="D219" s="613"/>
      <c r="E219" s="16"/>
      <c r="F219" s="558"/>
      <c r="G219" s="558"/>
      <c r="H219" s="577">
        <v>6</v>
      </c>
      <c r="I219" s="3" t="s">
        <v>16</v>
      </c>
    </row>
    <row r="220" spans="1:10" ht="37.5" customHeight="1" x14ac:dyDescent="0.2">
      <c r="A220" s="632"/>
      <c r="B220" s="26" t="s">
        <v>247</v>
      </c>
      <c r="C220" s="554" t="s">
        <v>14</v>
      </c>
      <c r="D220" s="576" t="s">
        <v>52</v>
      </c>
      <c r="E220" s="577"/>
      <c r="F220" s="558"/>
      <c r="G220" s="558"/>
      <c r="H220" s="577">
        <v>30</v>
      </c>
      <c r="I220" s="3" t="s">
        <v>16</v>
      </c>
      <c r="J220" s="1"/>
    </row>
    <row r="221" spans="1:10" ht="48.75" customHeight="1" x14ac:dyDescent="0.2">
      <c r="A221" s="632"/>
      <c r="B221" s="26" t="s">
        <v>248</v>
      </c>
      <c r="C221" s="554" t="s">
        <v>14</v>
      </c>
      <c r="D221" s="576" t="s">
        <v>167</v>
      </c>
      <c r="E221" s="577">
        <v>270</v>
      </c>
      <c r="F221" s="558"/>
      <c r="G221" s="558"/>
      <c r="H221" s="558"/>
      <c r="I221" s="3" t="s">
        <v>16</v>
      </c>
    </row>
    <row r="222" spans="1:10" ht="48.75" customHeight="1" x14ac:dyDescent="0.2">
      <c r="A222" s="632"/>
      <c r="B222" s="26" t="s">
        <v>249</v>
      </c>
      <c r="C222" s="554" t="s">
        <v>14</v>
      </c>
      <c r="D222" s="576" t="s">
        <v>167</v>
      </c>
      <c r="E222" s="577">
        <v>990</v>
      </c>
      <c r="F222" s="558"/>
      <c r="G222" s="558"/>
      <c r="H222" s="558"/>
      <c r="I222" s="3" t="s">
        <v>16</v>
      </c>
      <c r="J222" s="1"/>
    </row>
    <row r="223" spans="1:10" ht="38.25" customHeight="1" x14ac:dyDescent="0.2">
      <c r="A223" s="632"/>
      <c r="B223" s="26" t="s">
        <v>250</v>
      </c>
      <c r="C223" s="554" t="s">
        <v>14</v>
      </c>
      <c r="D223" s="576" t="s">
        <v>52</v>
      </c>
      <c r="E223" s="577">
        <v>50</v>
      </c>
      <c r="F223" s="558"/>
      <c r="G223" s="558"/>
      <c r="H223" s="558"/>
      <c r="I223" s="3" t="s">
        <v>16</v>
      </c>
      <c r="J223" s="1"/>
    </row>
    <row r="224" spans="1:10" ht="25.5" customHeight="1" x14ac:dyDescent="0.2">
      <c r="A224" s="632"/>
      <c r="B224" s="26" t="s">
        <v>251</v>
      </c>
      <c r="C224" s="554" t="s">
        <v>14</v>
      </c>
      <c r="D224" s="576" t="s">
        <v>167</v>
      </c>
      <c r="E224" s="577">
        <v>50</v>
      </c>
      <c r="F224" s="558"/>
      <c r="G224" s="558"/>
      <c r="H224" s="558"/>
      <c r="I224" s="3" t="s">
        <v>16</v>
      </c>
      <c r="J224" s="1"/>
    </row>
    <row r="225" spans="1:11" ht="30.75" customHeight="1" x14ac:dyDescent="0.2">
      <c r="A225" s="632"/>
      <c r="B225" s="26" t="s">
        <v>252</v>
      </c>
      <c r="C225" s="554" t="s">
        <v>14</v>
      </c>
      <c r="D225" s="576" t="s">
        <v>167</v>
      </c>
      <c r="E225" s="577">
        <v>50</v>
      </c>
      <c r="F225" s="558"/>
      <c r="G225" s="558"/>
      <c r="H225" s="558"/>
      <c r="I225" s="3" t="s">
        <v>16</v>
      </c>
      <c r="J225" s="1"/>
    </row>
    <row r="226" spans="1:11" ht="24.75" customHeight="1" x14ac:dyDescent="0.2">
      <c r="A226" s="632"/>
      <c r="B226" s="26" t="s">
        <v>253</v>
      </c>
      <c r="C226" s="554" t="s">
        <v>14</v>
      </c>
      <c r="D226" s="576" t="s">
        <v>167</v>
      </c>
      <c r="E226" s="577">
        <v>20</v>
      </c>
      <c r="F226" s="558"/>
      <c r="G226" s="558"/>
      <c r="H226" s="558"/>
      <c r="I226" s="3" t="s">
        <v>16</v>
      </c>
      <c r="J226" s="1"/>
    </row>
    <row r="227" spans="1:11" ht="27" customHeight="1" x14ac:dyDescent="0.2">
      <c r="A227" s="632"/>
      <c r="B227" s="26" t="s">
        <v>254</v>
      </c>
      <c r="C227" s="554" t="s">
        <v>14</v>
      </c>
      <c r="D227" s="576" t="s">
        <v>167</v>
      </c>
      <c r="E227" s="577">
        <v>20</v>
      </c>
      <c r="F227" s="558"/>
      <c r="G227" s="558"/>
      <c r="H227" s="558"/>
      <c r="I227" s="3" t="s">
        <v>16</v>
      </c>
      <c r="J227" s="1"/>
    </row>
    <row r="228" spans="1:11" ht="23.25" customHeight="1" x14ac:dyDescent="0.2">
      <c r="A228" s="632"/>
      <c r="B228" s="26" t="s">
        <v>1753</v>
      </c>
      <c r="C228" s="612" t="s">
        <v>14</v>
      </c>
      <c r="D228" s="613" t="s">
        <v>52</v>
      </c>
      <c r="E228" s="558"/>
      <c r="F228" s="558"/>
      <c r="G228" s="558"/>
      <c r="H228" s="558"/>
      <c r="I228" s="3" t="s">
        <v>16</v>
      </c>
    </row>
    <row r="229" spans="1:11" ht="11.25" customHeight="1" x14ac:dyDescent="0.2">
      <c r="A229" s="632"/>
      <c r="B229" s="560" t="s">
        <v>255</v>
      </c>
      <c r="C229" s="612"/>
      <c r="D229" s="613"/>
      <c r="E229" s="16"/>
      <c r="F229" s="558"/>
      <c r="G229" s="558"/>
      <c r="H229" s="577">
        <v>22.5</v>
      </c>
      <c r="I229" s="3" t="s">
        <v>16</v>
      </c>
    </row>
    <row r="230" spans="1:11" ht="11.25" customHeight="1" x14ac:dyDescent="0.2">
      <c r="A230" s="632"/>
      <c r="B230" s="560" t="s">
        <v>256</v>
      </c>
      <c r="C230" s="612"/>
      <c r="D230" s="613"/>
      <c r="E230" s="16"/>
      <c r="F230" s="558"/>
      <c r="G230" s="558"/>
      <c r="H230" s="577">
        <v>22.5</v>
      </c>
      <c r="I230" s="3" t="s">
        <v>16</v>
      </c>
    </row>
    <row r="231" spans="1:11" ht="11.25" customHeight="1" x14ac:dyDescent="0.2">
      <c r="A231" s="632"/>
      <c r="B231" s="26" t="s">
        <v>257</v>
      </c>
      <c r="C231" s="612"/>
      <c r="D231" s="613"/>
      <c r="E231" s="16"/>
      <c r="F231" s="558"/>
      <c r="G231" s="558"/>
      <c r="H231" s="577">
        <v>285</v>
      </c>
      <c r="I231" s="3" t="s">
        <v>16</v>
      </c>
    </row>
    <row r="232" spans="1:11" ht="11.25" customHeight="1" x14ac:dyDescent="0.2">
      <c r="A232" s="632"/>
      <c r="B232" s="26" t="s">
        <v>258</v>
      </c>
      <c r="C232" s="612"/>
      <c r="D232" s="613"/>
      <c r="E232" s="16"/>
      <c r="F232" s="558"/>
      <c r="G232" s="558"/>
      <c r="H232" s="614">
        <v>585</v>
      </c>
      <c r="I232" s="3" t="s">
        <v>16</v>
      </c>
    </row>
    <row r="233" spans="1:11" ht="11.25" customHeight="1" x14ac:dyDescent="0.2">
      <c r="A233" s="632"/>
      <c r="B233" s="26" t="s">
        <v>259</v>
      </c>
      <c r="C233" s="612"/>
      <c r="D233" s="613"/>
      <c r="E233" s="16"/>
      <c r="F233" s="558"/>
      <c r="G233" s="558"/>
      <c r="H233" s="614"/>
      <c r="I233" s="3" t="s">
        <v>16</v>
      </c>
    </row>
    <row r="234" spans="1:11" ht="11.25" customHeight="1" x14ac:dyDescent="0.2">
      <c r="A234" s="632"/>
      <c r="B234" s="560" t="s">
        <v>260</v>
      </c>
      <c r="C234" s="612"/>
      <c r="D234" s="613"/>
      <c r="E234" s="16"/>
      <c r="F234" s="558"/>
      <c r="G234" s="558"/>
      <c r="H234" s="577">
        <v>500</v>
      </c>
      <c r="I234" s="3" t="s">
        <v>16</v>
      </c>
    </row>
    <row r="235" spans="1:11" ht="38.25" customHeight="1" x14ac:dyDescent="0.2">
      <c r="A235" s="632"/>
      <c r="B235" s="560" t="s">
        <v>261</v>
      </c>
      <c r="C235" s="32" t="s">
        <v>14</v>
      </c>
      <c r="D235" s="580" t="s">
        <v>82</v>
      </c>
      <c r="E235" s="577">
        <v>295</v>
      </c>
      <c r="F235" s="558"/>
      <c r="G235" s="558"/>
      <c r="H235" s="577"/>
      <c r="I235" s="3" t="s">
        <v>16</v>
      </c>
    </row>
    <row r="236" spans="1:11" ht="72.75" customHeight="1" x14ac:dyDescent="0.2">
      <c r="A236" s="632"/>
      <c r="B236" s="26" t="s">
        <v>262</v>
      </c>
      <c r="C236" s="554" t="s">
        <v>14</v>
      </c>
      <c r="D236" s="580" t="s">
        <v>263</v>
      </c>
      <c r="E236" s="577">
        <v>290</v>
      </c>
      <c r="F236" s="558"/>
      <c r="G236" s="558"/>
      <c r="H236" s="577"/>
      <c r="I236" s="3" t="s">
        <v>16</v>
      </c>
    </row>
    <row r="237" spans="1:11" ht="82.5" customHeight="1" thickBot="1" x14ac:dyDescent="0.25">
      <c r="A237" s="632"/>
      <c r="B237" s="358" t="s">
        <v>264</v>
      </c>
      <c r="C237" s="310" t="s">
        <v>14</v>
      </c>
      <c r="D237" s="581" t="s">
        <v>165</v>
      </c>
      <c r="E237" s="582">
        <v>50</v>
      </c>
      <c r="F237" s="312"/>
      <c r="G237" s="312"/>
      <c r="H237" s="313"/>
      <c r="I237" s="3" t="s">
        <v>16</v>
      </c>
    </row>
    <row r="238" spans="1:11" s="16" customFormat="1" ht="33.75" customHeight="1" x14ac:dyDescent="0.2">
      <c r="A238" s="609" t="s">
        <v>265</v>
      </c>
      <c r="B238" s="25" t="s">
        <v>266</v>
      </c>
      <c r="C238" s="12" t="s">
        <v>18</v>
      </c>
      <c r="D238" s="504" t="s">
        <v>267</v>
      </c>
      <c r="E238" s="338"/>
      <c r="F238" s="12"/>
      <c r="G238" s="12"/>
      <c r="H238" s="14">
        <v>3000</v>
      </c>
      <c r="I238" s="3" t="s">
        <v>16</v>
      </c>
      <c r="J238" s="4"/>
      <c r="K238" s="60"/>
    </row>
    <row r="239" spans="1:11" s="16" customFormat="1" ht="33.75" customHeight="1" x14ac:dyDescent="0.2">
      <c r="A239" s="610"/>
      <c r="B239" s="26" t="s">
        <v>268</v>
      </c>
      <c r="C239" s="558" t="s">
        <v>269</v>
      </c>
      <c r="D239" s="576" t="s">
        <v>267</v>
      </c>
      <c r="H239" s="578">
        <v>600</v>
      </c>
      <c r="I239" s="3" t="s">
        <v>16</v>
      </c>
      <c r="J239" s="61"/>
    </row>
    <row r="240" spans="1:11" s="16" customFormat="1" ht="36" customHeight="1" x14ac:dyDescent="0.2">
      <c r="A240" s="610"/>
      <c r="B240" s="26" t="s">
        <v>270</v>
      </c>
      <c r="C240" s="558" t="s">
        <v>18</v>
      </c>
      <c r="D240" s="576" t="s">
        <v>267</v>
      </c>
      <c r="E240" s="577">
        <v>5000</v>
      </c>
      <c r="F240" s="558">
        <v>2721.5</v>
      </c>
      <c r="G240" s="558"/>
      <c r="H240" s="15"/>
      <c r="I240" s="3" t="s">
        <v>16</v>
      </c>
      <c r="J240" s="60"/>
    </row>
    <row r="241" spans="1:11" s="16" customFormat="1" ht="25.5" customHeight="1" x14ac:dyDescent="0.2">
      <c r="A241" s="610"/>
      <c r="B241" s="26" t="s">
        <v>271</v>
      </c>
      <c r="C241" s="558" t="s">
        <v>269</v>
      </c>
      <c r="D241" s="558" t="s">
        <v>272</v>
      </c>
      <c r="E241" s="577">
        <v>10000</v>
      </c>
      <c r="F241" s="577">
        <v>34450</v>
      </c>
      <c r="G241" s="577">
        <v>52445</v>
      </c>
      <c r="H241" s="15"/>
      <c r="I241" s="3" t="s">
        <v>144</v>
      </c>
      <c r="J241" s="60"/>
    </row>
    <row r="242" spans="1:11" s="16" customFormat="1" ht="36" customHeight="1" x14ac:dyDescent="0.2">
      <c r="A242" s="610"/>
      <c r="B242" s="26" t="s">
        <v>273</v>
      </c>
      <c r="C242" s="558" t="s">
        <v>269</v>
      </c>
      <c r="D242" s="576" t="s">
        <v>267</v>
      </c>
      <c r="F242" s="577">
        <v>2748.3</v>
      </c>
      <c r="G242" s="577">
        <v>2748.3</v>
      </c>
      <c r="H242" s="578">
        <v>2748.3</v>
      </c>
      <c r="I242" s="3" t="s">
        <v>16</v>
      </c>
      <c r="J242" s="60"/>
    </row>
    <row r="243" spans="1:11" s="16" customFormat="1" ht="35.25" customHeight="1" x14ac:dyDescent="0.2">
      <c r="A243" s="610"/>
      <c r="B243" s="26" t="s">
        <v>274</v>
      </c>
      <c r="C243" s="558" t="s">
        <v>269</v>
      </c>
      <c r="D243" s="576" t="s">
        <v>267</v>
      </c>
      <c r="E243" s="577">
        <v>50</v>
      </c>
      <c r="F243" s="577"/>
      <c r="G243" s="577"/>
      <c r="H243" s="578"/>
      <c r="I243" s="3" t="s">
        <v>16</v>
      </c>
      <c r="J243" s="60"/>
    </row>
    <row r="244" spans="1:11" s="16" customFormat="1" ht="37.5" customHeight="1" x14ac:dyDescent="0.2">
      <c r="A244" s="610"/>
      <c r="B244" s="26" t="s">
        <v>275</v>
      </c>
      <c r="C244" s="558" t="s">
        <v>269</v>
      </c>
      <c r="D244" s="576" t="s">
        <v>267</v>
      </c>
      <c r="E244" s="577">
        <v>50</v>
      </c>
      <c r="F244" s="577"/>
      <c r="G244" s="577"/>
      <c r="H244" s="578"/>
      <c r="I244" s="3" t="s">
        <v>16</v>
      </c>
      <c r="J244" s="60"/>
    </row>
    <row r="245" spans="1:11" s="16" customFormat="1" ht="37.5" customHeight="1" x14ac:dyDescent="0.2">
      <c r="A245" s="610"/>
      <c r="B245" s="26" t="s">
        <v>276</v>
      </c>
      <c r="C245" s="558" t="s">
        <v>269</v>
      </c>
      <c r="D245" s="576" t="s">
        <v>267</v>
      </c>
      <c r="E245" s="577">
        <v>50</v>
      </c>
      <c r="F245" s="577"/>
      <c r="G245" s="577"/>
      <c r="H245" s="578"/>
      <c r="I245" s="3" t="s">
        <v>16</v>
      </c>
      <c r="J245" s="4"/>
      <c r="K245" s="60"/>
    </row>
    <row r="246" spans="1:11" s="63" customFormat="1" ht="36.75" customHeight="1" x14ac:dyDescent="0.2">
      <c r="A246" s="610"/>
      <c r="B246" s="26" t="s">
        <v>277</v>
      </c>
      <c r="C246" s="558" t="s">
        <v>269</v>
      </c>
      <c r="D246" s="576" t="s">
        <v>267</v>
      </c>
      <c r="E246" s="577">
        <v>50</v>
      </c>
      <c r="F246" s="577"/>
      <c r="G246" s="577"/>
      <c r="H246" s="578"/>
      <c r="I246" s="3" t="s">
        <v>16</v>
      </c>
      <c r="J246" s="4"/>
      <c r="K246" s="62"/>
    </row>
    <row r="247" spans="1:11" ht="35.25" customHeight="1" x14ac:dyDescent="0.2">
      <c r="A247" s="610"/>
      <c r="B247" s="26" t="s">
        <v>278</v>
      </c>
      <c r="C247" s="558" t="s">
        <v>269</v>
      </c>
      <c r="D247" s="576" t="s">
        <v>267</v>
      </c>
      <c r="E247" s="577">
        <v>50</v>
      </c>
      <c r="F247" s="577"/>
      <c r="G247" s="577"/>
      <c r="H247" s="578"/>
      <c r="I247" s="3" t="s">
        <v>16</v>
      </c>
    </row>
    <row r="248" spans="1:11" ht="35.25" customHeight="1" x14ac:dyDescent="0.2">
      <c r="A248" s="610"/>
      <c r="B248" s="26" t="s">
        <v>279</v>
      </c>
      <c r="C248" s="558" t="s">
        <v>269</v>
      </c>
      <c r="D248" s="576" t="s">
        <v>267</v>
      </c>
      <c r="E248" s="577">
        <v>50</v>
      </c>
      <c r="F248" s="577"/>
      <c r="G248" s="577"/>
      <c r="H248" s="578"/>
      <c r="I248" s="3" t="s">
        <v>16</v>
      </c>
    </row>
    <row r="249" spans="1:11" ht="35.25" customHeight="1" thickBot="1" x14ac:dyDescent="0.25">
      <c r="A249" s="611"/>
      <c r="B249" s="50" t="s">
        <v>280</v>
      </c>
      <c r="C249" s="17" t="s">
        <v>269</v>
      </c>
      <c r="D249" s="51" t="s">
        <v>267</v>
      </c>
      <c r="E249" s="20">
        <v>50</v>
      </c>
      <c r="F249" s="20"/>
      <c r="G249" s="20"/>
      <c r="H249" s="24"/>
      <c r="I249" s="3" t="s">
        <v>16</v>
      </c>
      <c r="J249" s="1"/>
    </row>
    <row r="250" spans="1:11" s="64" customFormat="1" ht="12" customHeight="1" thickBot="1" x14ac:dyDescent="0.25">
      <c r="A250" s="628" t="s">
        <v>281</v>
      </c>
      <c r="B250" s="628"/>
      <c r="C250" s="628"/>
      <c r="D250" s="628"/>
      <c r="E250" s="628"/>
      <c r="F250" s="628"/>
      <c r="G250" s="628"/>
      <c r="H250" s="628"/>
      <c r="I250" s="3" t="s">
        <v>16</v>
      </c>
    </row>
    <row r="251" spans="1:11" s="4" customFormat="1" ht="35.25" customHeight="1" x14ac:dyDescent="0.2">
      <c r="A251" s="629" t="s">
        <v>282</v>
      </c>
      <c r="B251" s="10" t="s">
        <v>283</v>
      </c>
      <c r="C251" s="12" t="s">
        <v>284</v>
      </c>
      <c r="D251" s="11" t="s">
        <v>285</v>
      </c>
      <c r="E251" s="338"/>
      <c r="F251" s="13">
        <v>2600</v>
      </c>
      <c r="G251" s="13"/>
      <c r="H251" s="22"/>
      <c r="I251" s="3" t="s">
        <v>16</v>
      </c>
    </row>
    <row r="252" spans="1:11" s="4" customFormat="1" ht="35.25" customHeight="1" x14ac:dyDescent="0.2">
      <c r="A252" s="630"/>
      <c r="B252" s="560" t="s">
        <v>286</v>
      </c>
      <c r="C252" s="558" t="s">
        <v>284</v>
      </c>
      <c r="D252" s="554" t="s">
        <v>285</v>
      </c>
      <c r="E252" s="16"/>
      <c r="F252" s="577">
        <v>940</v>
      </c>
      <c r="G252" s="577"/>
      <c r="H252" s="15"/>
      <c r="I252" s="3" t="s">
        <v>16</v>
      </c>
    </row>
    <row r="253" spans="1:11" s="4" customFormat="1" ht="35.25" customHeight="1" x14ac:dyDescent="0.2">
      <c r="A253" s="630"/>
      <c r="B253" s="560" t="s">
        <v>287</v>
      </c>
      <c r="C253" s="558" t="s">
        <v>284</v>
      </c>
      <c r="D253" s="554" t="s">
        <v>285</v>
      </c>
      <c r="E253" s="16"/>
      <c r="F253" s="577">
        <v>450</v>
      </c>
      <c r="G253" s="577"/>
      <c r="H253" s="15"/>
      <c r="I253" s="3" t="s">
        <v>16</v>
      </c>
    </row>
    <row r="254" spans="1:11" s="4" customFormat="1" ht="33.75" customHeight="1" x14ac:dyDescent="0.2">
      <c r="A254" s="630"/>
      <c r="B254" s="560" t="s">
        <v>288</v>
      </c>
      <c r="C254" s="558" t="s">
        <v>284</v>
      </c>
      <c r="D254" s="554" t="s">
        <v>285</v>
      </c>
      <c r="E254" s="16"/>
      <c r="F254" s="577">
        <v>1650</v>
      </c>
      <c r="G254" s="577"/>
      <c r="H254" s="15"/>
      <c r="I254" s="3" t="s">
        <v>16</v>
      </c>
    </row>
    <row r="255" spans="1:11" s="4" customFormat="1" ht="33.75" customHeight="1" x14ac:dyDescent="0.2">
      <c r="A255" s="630"/>
      <c r="B255" s="560" t="s">
        <v>289</v>
      </c>
      <c r="C255" s="558" t="s">
        <v>284</v>
      </c>
      <c r="D255" s="554" t="s">
        <v>285</v>
      </c>
      <c r="E255" s="16"/>
      <c r="F255" s="577">
        <v>3700</v>
      </c>
      <c r="G255" s="577"/>
      <c r="H255" s="15"/>
      <c r="I255" s="3" t="s">
        <v>16</v>
      </c>
    </row>
    <row r="256" spans="1:11" ht="24" customHeight="1" x14ac:dyDescent="0.2">
      <c r="A256" s="630"/>
      <c r="B256" s="560" t="s">
        <v>290</v>
      </c>
      <c r="C256" s="558" t="s">
        <v>284</v>
      </c>
      <c r="D256" s="554" t="s">
        <v>285</v>
      </c>
      <c r="E256" s="16"/>
      <c r="F256" s="577">
        <v>1000</v>
      </c>
      <c r="G256" s="577"/>
      <c r="H256" s="15"/>
      <c r="I256" s="3" t="s">
        <v>16</v>
      </c>
    </row>
    <row r="257" spans="1:9" ht="33.75" customHeight="1" x14ac:dyDescent="0.2">
      <c r="A257" s="630"/>
      <c r="B257" s="560" t="s">
        <v>291</v>
      </c>
      <c r="C257" s="558" t="s">
        <v>284</v>
      </c>
      <c r="D257" s="554" t="s">
        <v>285</v>
      </c>
      <c r="E257" s="16"/>
      <c r="F257" s="577">
        <v>2000</v>
      </c>
      <c r="G257" s="577"/>
      <c r="H257" s="15"/>
      <c r="I257" s="3" t="s">
        <v>16</v>
      </c>
    </row>
    <row r="258" spans="1:9" ht="33.75" customHeight="1" x14ac:dyDescent="0.2">
      <c r="A258" s="630"/>
      <c r="B258" s="560" t="s">
        <v>292</v>
      </c>
      <c r="C258" s="558" t="s">
        <v>284</v>
      </c>
      <c r="D258" s="554" t="s">
        <v>285</v>
      </c>
      <c r="E258" s="16"/>
      <c r="F258" s="577"/>
      <c r="G258" s="16"/>
      <c r="H258" s="578">
        <v>2000</v>
      </c>
      <c r="I258" s="3" t="s">
        <v>16</v>
      </c>
    </row>
    <row r="259" spans="1:9" ht="30" customHeight="1" x14ac:dyDescent="0.2">
      <c r="A259" s="630"/>
      <c r="B259" s="560" t="s">
        <v>293</v>
      </c>
      <c r="C259" s="558" t="s">
        <v>284</v>
      </c>
      <c r="D259" s="554" t="s">
        <v>31</v>
      </c>
      <c r="E259" s="16"/>
      <c r="F259" s="577">
        <v>3100</v>
      </c>
      <c r="G259" s="577"/>
      <c r="H259" s="15"/>
      <c r="I259" s="3" t="s">
        <v>16</v>
      </c>
    </row>
    <row r="260" spans="1:9" ht="27" customHeight="1" x14ac:dyDescent="0.2">
      <c r="A260" s="630"/>
      <c r="B260" s="560" t="s">
        <v>294</v>
      </c>
      <c r="C260" s="558" t="s">
        <v>284</v>
      </c>
      <c r="D260" s="554" t="s">
        <v>31</v>
      </c>
      <c r="E260" s="577"/>
      <c r="F260" s="577">
        <v>3100</v>
      </c>
      <c r="G260" s="577"/>
      <c r="H260" s="15"/>
      <c r="I260" s="3" t="s">
        <v>16</v>
      </c>
    </row>
    <row r="261" spans="1:9" ht="33.75" customHeight="1" x14ac:dyDescent="0.2">
      <c r="A261" s="630"/>
      <c r="B261" s="560" t="s">
        <v>295</v>
      </c>
      <c r="C261" s="558" t="s">
        <v>284</v>
      </c>
      <c r="D261" s="554" t="s">
        <v>31</v>
      </c>
      <c r="E261" s="577"/>
      <c r="F261" s="577">
        <v>400</v>
      </c>
      <c r="G261" s="577"/>
      <c r="H261" s="15"/>
      <c r="I261" s="3" t="s">
        <v>16</v>
      </c>
    </row>
    <row r="262" spans="1:9" ht="34.5" customHeight="1" x14ac:dyDescent="0.2">
      <c r="A262" s="630"/>
      <c r="B262" s="560" t="s">
        <v>296</v>
      </c>
      <c r="C262" s="558" t="s">
        <v>284</v>
      </c>
      <c r="D262" s="554" t="s">
        <v>31</v>
      </c>
      <c r="E262" s="577">
        <v>2600</v>
      </c>
      <c r="F262" s="577">
        <v>2700</v>
      </c>
      <c r="G262" s="577"/>
      <c r="H262" s="15"/>
      <c r="I262" s="3" t="s">
        <v>16</v>
      </c>
    </row>
    <row r="263" spans="1:9" ht="36" customHeight="1" x14ac:dyDescent="0.2">
      <c r="A263" s="630"/>
      <c r="B263" s="560" t="s">
        <v>297</v>
      </c>
      <c r="C263" s="558" t="s">
        <v>284</v>
      </c>
      <c r="D263" s="554" t="s">
        <v>31</v>
      </c>
      <c r="E263" s="577"/>
      <c r="F263" s="577">
        <v>2400</v>
      </c>
      <c r="G263" s="577">
        <v>2400</v>
      </c>
      <c r="H263" s="15"/>
      <c r="I263" s="3" t="s">
        <v>16</v>
      </c>
    </row>
    <row r="264" spans="1:9" ht="33.75" customHeight="1" x14ac:dyDescent="0.2">
      <c r="A264" s="630"/>
      <c r="B264" s="560" t="s">
        <v>298</v>
      </c>
      <c r="C264" s="558" t="s">
        <v>284</v>
      </c>
      <c r="D264" s="554" t="s">
        <v>31</v>
      </c>
      <c r="E264" s="577"/>
      <c r="F264" s="577">
        <v>2200</v>
      </c>
      <c r="G264" s="577"/>
      <c r="H264" s="15"/>
      <c r="I264" s="3" t="s">
        <v>16</v>
      </c>
    </row>
    <row r="265" spans="1:9" ht="35.25" customHeight="1" x14ac:dyDescent="0.2">
      <c r="A265" s="630"/>
      <c r="B265" s="560" t="s">
        <v>299</v>
      </c>
      <c r="C265" s="558" t="s">
        <v>284</v>
      </c>
      <c r="D265" s="554" t="s">
        <v>31</v>
      </c>
      <c r="E265" s="577">
        <v>1530</v>
      </c>
      <c r="F265" s="577"/>
      <c r="G265" s="577">
        <v>1630</v>
      </c>
      <c r="H265" s="15"/>
      <c r="I265" s="3" t="s">
        <v>16</v>
      </c>
    </row>
    <row r="266" spans="1:9" ht="33" customHeight="1" x14ac:dyDescent="0.2">
      <c r="A266" s="630"/>
      <c r="B266" s="560" t="s">
        <v>300</v>
      </c>
      <c r="C266" s="558" t="s">
        <v>284</v>
      </c>
      <c r="D266" s="554" t="s">
        <v>31</v>
      </c>
      <c r="E266" s="577">
        <v>1390</v>
      </c>
      <c r="F266" s="577"/>
      <c r="G266" s="577"/>
      <c r="H266" s="15"/>
      <c r="I266" s="3" t="s">
        <v>16</v>
      </c>
    </row>
    <row r="267" spans="1:9" ht="34.5" customHeight="1" x14ac:dyDescent="0.2">
      <c r="A267" s="630"/>
      <c r="B267" s="560" t="s">
        <v>301</v>
      </c>
      <c r="C267" s="558" t="s">
        <v>284</v>
      </c>
      <c r="D267" s="554" t="s">
        <v>31</v>
      </c>
      <c r="E267" s="577">
        <v>1510</v>
      </c>
      <c r="F267" s="577"/>
      <c r="G267" s="577"/>
      <c r="H267" s="15"/>
      <c r="I267" s="3" t="s">
        <v>16</v>
      </c>
    </row>
    <row r="268" spans="1:9" ht="23.25" customHeight="1" x14ac:dyDescent="0.2">
      <c r="A268" s="630"/>
      <c r="B268" s="560" t="s">
        <v>302</v>
      </c>
      <c r="C268" s="558" t="s">
        <v>284</v>
      </c>
      <c r="D268" s="554" t="s">
        <v>31</v>
      </c>
      <c r="E268" s="577">
        <v>2000</v>
      </c>
      <c r="F268" s="577"/>
      <c r="G268" s="577"/>
      <c r="H268" s="15"/>
      <c r="I268" s="3" t="s">
        <v>16</v>
      </c>
    </row>
    <row r="269" spans="1:9" ht="25.5" customHeight="1" x14ac:dyDescent="0.2">
      <c r="A269" s="630"/>
      <c r="B269" s="560" t="s">
        <v>303</v>
      </c>
      <c r="C269" s="558" t="s">
        <v>284</v>
      </c>
      <c r="D269" s="554" t="s">
        <v>31</v>
      </c>
      <c r="E269" s="577"/>
      <c r="F269" s="577">
        <v>1000</v>
      </c>
      <c r="G269" s="577"/>
      <c r="H269" s="15"/>
      <c r="I269" s="3" t="s">
        <v>16</v>
      </c>
    </row>
    <row r="270" spans="1:9" ht="33" customHeight="1" x14ac:dyDescent="0.2">
      <c r="A270" s="630"/>
      <c r="B270" s="560" t="s">
        <v>304</v>
      </c>
      <c r="C270" s="558" t="s">
        <v>284</v>
      </c>
      <c r="D270" s="554" t="s">
        <v>31</v>
      </c>
      <c r="E270" s="577"/>
      <c r="F270" s="577">
        <v>250</v>
      </c>
      <c r="G270" s="577"/>
      <c r="H270" s="15"/>
      <c r="I270" s="3" t="s">
        <v>16</v>
      </c>
    </row>
    <row r="271" spans="1:9" ht="13.5" customHeight="1" x14ac:dyDescent="0.2">
      <c r="A271" s="630"/>
      <c r="B271" s="560" t="s">
        <v>305</v>
      </c>
      <c r="C271" s="612" t="s">
        <v>30</v>
      </c>
      <c r="D271" s="612" t="s">
        <v>31</v>
      </c>
      <c r="E271" s="614"/>
      <c r="F271" s="614">
        <v>1544</v>
      </c>
      <c r="G271" s="614"/>
      <c r="H271" s="616"/>
      <c r="I271" s="3" t="s">
        <v>16</v>
      </c>
    </row>
    <row r="272" spans="1:9" ht="15" customHeight="1" x14ac:dyDescent="0.2">
      <c r="A272" s="630"/>
      <c r="B272" s="560" t="s">
        <v>306</v>
      </c>
      <c r="C272" s="612"/>
      <c r="D272" s="612"/>
      <c r="E272" s="614"/>
      <c r="F272" s="614"/>
      <c r="G272" s="614"/>
      <c r="H272" s="616"/>
      <c r="I272" s="3" t="s">
        <v>16</v>
      </c>
    </row>
    <row r="273" spans="1:11" ht="13.5" customHeight="1" x14ac:dyDescent="0.2">
      <c r="A273" s="630"/>
      <c r="B273" s="560" t="s">
        <v>307</v>
      </c>
      <c r="C273" s="612"/>
      <c r="D273" s="612"/>
      <c r="E273" s="614"/>
      <c r="F273" s="614"/>
      <c r="G273" s="614"/>
      <c r="H273" s="616"/>
      <c r="I273" s="3" t="s">
        <v>16</v>
      </c>
    </row>
    <row r="274" spans="1:11" ht="13.5" customHeight="1" x14ac:dyDescent="0.2">
      <c r="A274" s="630"/>
      <c r="B274" s="560" t="s">
        <v>308</v>
      </c>
      <c r="C274" s="612"/>
      <c r="D274" s="612"/>
      <c r="E274" s="614"/>
      <c r="F274" s="614"/>
      <c r="G274" s="614"/>
      <c r="H274" s="616"/>
      <c r="I274" s="3" t="s">
        <v>16</v>
      </c>
    </row>
    <row r="275" spans="1:11" ht="34.5" customHeight="1" x14ac:dyDescent="0.2">
      <c r="A275" s="630"/>
      <c r="B275" s="57" t="s">
        <v>309</v>
      </c>
      <c r="C275" s="554" t="s">
        <v>310</v>
      </c>
      <c r="D275" s="576" t="s">
        <v>233</v>
      </c>
      <c r="E275" s="4"/>
      <c r="F275" s="577">
        <v>650</v>
      </c>
      <c r="G275" s="577">
        <v>1300</v>
      </c>
      <c r="H275" s="34"/>
      <c r="I275" s="3" t="s">
        <v>16</v>
      </c>
    </row>
    <row r="276" spans="1:11" ht="34.5" customHeight="1" x14ac:dyDescent="0.2">
      <c r="A276" s="630"/>
      <c r="B276" s="57" t="s">
        <v>311</v>
      </c>
      <c r="C276" s="554" t="s">
        <v>310</v>
      </c>
      <c r="D276" s="576" t="s">
        <v>233</v>
      </c>
      <c r="E276" s="16"/>
      <c r="F276" s="558"/>
      <c r="G276" s="558"/>
      <c r="H276" s="578">
        <v>305</v>
      </c>
      <c r="I276" s="3" t="s">
        <v>16</v>
      </c>
    </row>
    <row r="277" spans="1:11" ht="39" customHeight="1" x14ac:dyDescent="0.2">
      <c r="A277" s="630"/>
      <c r="B277" s="57" t="s">
        <v>312</v>
      </c>
      <c r="C277" s="554" t="s">
        <v>310</v>
      </c>
      <c r="D277" s="576" t="s">
        <v>233</v>
      </c>
      <c r="E277" s="16"/>
      <c r="F277" s="558"/>
      <c r="G277" s="558"/>
      <c r="H277" s="578">
        <v>740</v>
      </c>
      <c r="I277" s="3" t="s">
        <v>16</v>
      </c>
    </row>
    <row r="278" spans="1:11" ht="36" customHeight="1" x14ac:dyDescent="0.2">
      <c r="A278" s="630"/>
      <c r="B278" s="26" t="s">
        <v>313</v>
      </c>
      <c r="C278" s="554" t="s">
        <v>14</v>
      </c>
      <c r="D278" s="576" t="s">
        <v>165</v>
      </c>
      <c r="E278" s="16"/>
      <c r="F278" s="558"/>
      <c r="G278" s="558"/>
      <c r="H278" s="578">
        <v>255</v>
      </c>
      <c r="I278" s="3" t="s">
        <v>16</v>
      </c>
    </row>
    <row r="279" spans="1:11" ht="36" customHeight="1" x14ac:dyDescent="0.2">
      <c r="A279" s="630"/>
      <c r="B279" s="26" t="s">
        <v>314</v>
      </c>
      <c r="C279" s="554" t="s">
        <v>14</v>
      </c>
      <c r="D279" s="576" t="s">
        <v>165</v>
      </c>
      <c r="E279" s="16"/>
      <c r="F279" s="558"/>
      <c r="G279" s="558"/>
      <c r="H279" s="578">
        <v>450</v>
      </c>
      <c r="I279" s="3" t="s">
        <v>16</v>
      </c>
    </row>
    <row r="280" spans="1:11" ht="33" customHeight="1" x14ac:dyDescent="0.2">
      <c r="A280" s="630"/>
      <c r="B280" s="26" t="s">
        <v>315</v>
      </c>
      <c r="C280" s="554" t="s">
        <v>14</v>
      </c>
      <c r="D280" s="576" t="s">
        <v>165</v>
      </c>
      <c r="E280" s="16"/>
      <c r="F280" s="558"/>
      <c r="G280" s="558"/>
      <c r="H280" s="578">
        <v>780</v>
      </c>
      <c r="I280" s="3" t="s">
        <v>16</v>
      </c>
    </row>
    <row r="281" spans="1:11" ht="35.25" customHeight="1" x14ac:dyDescent="0.2">
      <c r="A281" s="630"/>
      <c r="B281" s="26" t="s">
        <v>316</v>
      </c>
      <c r="C281" s="554" t="s">
        <v>14</v>
      </c>
      <c r="D281" s="576" t="s">
        <v>165</v>
      </c>
      <c r="E281" s="16"/>
      <c r="F281" s="558"/>
      <c r="G281" s="558"/>
      <c r="H281" s="578">
        <f>950*2</f>
        <v>1900</v>
      </c>
      <c r="I281" s="3" t="s">
        <v>16</v>
      </c>
      <c r="J281" s="1"/>
    </row>
    <row r="282" spans="1:11" ht="43.5" customHeight="1" x14ac:dyDescent="0.2">
      <c r="A282" s="630"/>
      <c r="B282" s="26" t="s">
        <v>317</v>
      </c>
      <c r="C282" s="558" t="s">
        <v>318</v>
      </c>
      <c r="D282" s="576" t="s">
        <v>168</v>
      </c>
      <c r="E282" s="577">
        <v>1300</v>
      </c>
      <c r="F282" s="577">
        <v>650</v>
      </c>
      <c r="G282" s="4"/>
      <c r="H282" s="15"/>
      <c r="I282" s="3" t="s">
        <v>16</v>
      </c>
      <c r="J282" s="1"/>
    </row>
    <row r="283" spans="1:11" ht="35.25" customHeight="1" x14ac:dyDescent="0.2">
      <c r="A283" s="630"/>
      <c r="B283" s="26" t="s">
        <v>319</v>
      </c>
      <c r="C283" s="558" t="s">
        <v>318</v>
      </c>
      <c r="D283" s="576" t="s">
        <v>267</v>
      </c>
      <c r="E283" s="577"/>
      <c r="F283" s="577">
        <v>1000</v>
      </c>
      <c r="G283" s="577">
        <v>1200</v>
      </c>
      <c r="H283" s="15"/>
      <c r="I283" s="3" t="s">
        <v>16</v>
      </c>
      <c r="J283" s="1"/>
    </row>
    <row r="284" spans="1:11" ht="33" customHeight="1" x14ac:dyDescent="0.2">
      <c r="A284" s="630"/>
      <c r="B284" s="26" t="s">
        <v>320</v>
      </c>
      <c r="C284" s="558" t="s">
        <v>318</v>
      </c>
      <c r="D284" s="576" t="s">
        <v>267</v>
      </c>
      <c r="E284" s="577"/>
      <c r="F284" s="577"/>
      <c r="G284" s="577"/>
      <c r="H284" s="578">
        <v>1950</v>
      </c>
      <c r="I284" s="3" t="s">
        <v>16</v>
      </c>
    </row>
    <row r="285" spans="1:11" ht="35.25" customHeight="1" x14ac:dyDescent="0.2">
      <c r="A285" s="630"/>
      <c r="B285" s="26" t="s">
        <v>321</v>
      </c>
      <c r="C285" s="558" t="s">
        <v>318</v>
      </c>
      <c r="D285" s="576" t="s">
        <v>267</v>
      </c>
      <c r="E285" s="577"/>
      <c r="F285" s="577"/>
      <c r="G285" s="577"/>
      <c r="H285" s="578">
        <v>1125</v>
      </c>
      <c r="I285" s="3" t="s">
        <v>16</v>
      </c>
    </row>
    <row r="286" spans="1:11" ht="45" customHeight="1" x14ac:dyDescent="0.2">
      <c r="A286" s="630"/>
      <c r="B286" s="26" t="s">
        <v>322</v>
      </c>
      <c r="C286" s="558" t="s">
        <v>318</v>
      </c>
      <c r="D286" s="576" t="s">
        <v>267</v>
      </c>
      <c r="E286" s="16"/>
      <c r="F286" s="577"/>
      <c r="G286" s="577"/>
      <c r="H286" s="578">
        <v>390</v>
      </c>
      <c r="I286" s="3" t="s">
        <v>16</v>
      </c>
    </row>
    <row r="287" spans="1:11" s="16" customFormat="1" ht="36.75" customHeight="1" x14ac:dyDescent="0.2">
      <c r="A287" s="630"/>
      <c r="B287" s="26" t="s">
        <v>323</v>
      </c>
      <c r="C287" s="558" t="s">
        <v>318</v>
      </c>
      <c r="D287" s="576" t="s">
        <v>267</v>
      </c>
      <c r="F287" s="577">
        <v>110</v>
      </c>
      <c r="G287" s="577"/>
      <c r="H287" s="578"/>
      <c r="I287" s="3" t="s">
        <v>16</v>
      </c>
      <c r="J287" s="4"/>
      <c r="K287" s="60"/>
    </row>
    <row r="288" spans="1:11" s="16" customFormat="1" ht="39" customHeight="1" x14ac:dyDescent="0.2">
      <c r="A288" s="630"/>
      <c r="B288" s="26" t="s">
        <v>324</v>
      </c>
      <c r="C288" s="558" t="s">
        <v>318</v>
      </c>
      <c r="D288" s="576" t="s">
        <v>267</v>
      </c>
      <c r="E288" s="577"/>
      <c r="F288" s="577"/>
      <c r="H288" s="578">
        <v>3000</v>
      </c>
      <c r="I288" s="3" t="s">
        <v>16</v>
      </c>
      <c r="J288" s="4"/>
      <c r="K288" s="60"/>
    </row>
    <row r="289" spans="1:11" s="16" customFormat="1" ht="56.25" customHeight="1" x14ac:dyDescent="0.2">
      <c r="A289" s="630"/>
      <c r="B289" s="26" t="s">
        <v>325</v>
      </c>
      <c r="C289" s="558" t="s">
        <v>310</v>
      </c>
      <c r="D289" s="554" t="s">
        <v>326</v>
      </c>
      <c r="E289" s="577"/>
      <c r="F289" s="577"/>
      <c r="G289" s="577"/>
      <c r="H289" s="578">
        <v>5300</v>
      </c>
      <c r="I289" s="3" t="s">
        <v>16</v>
      </c>
      <c r="J289" s="4"/>
      <c r="K289" s="60"/>
    </row>
    <row r="290" spans="1:11" s="16" customFormat="1" ht="36.75" customHeight="1" x14ac:dyDescent="0.2">
      <c r="A290" s="630"/>
      <c r="B290" s="26" t="s">
        <v>327</v>
      </c>
      <c r="C290" s="558" t="s">
        <v>310</v>
      </c>
      <c r="D290" s="576" t="s">
        <v>267</v>
      </c>
      <c r="F290" s="577"/>
      <c r="G290" s="26"/>
      <c r="H290" s="578">
        <v>2600</v>
      </c>
      <c r="I290" s="3" t="s">
        <v>16</v>
      </c>
      <c r="J290" s="4"/>
      <c r="K290" s="60"/>
    </row>
    <row r="291" spans="1:11" ht="36" customHeight="1" x14ac:dyDescent="0.2">
      <c r="A291" s="630"/>
      <c r="B291" s="26" t="s">
        <v>328</v>
      </c>
      <c r="C291" s="558" t="s">
        <v>310</v>
      </c>
      <c r="D291" s="576" t="s">
        <v>267</v>
      </c>
      <c r="E291" s="16"/>
      <c r="F291" s="26"/>
      <c r="G291" s="26"/>
      <c r="H291" s="578">
        <v>1000</v>
      </c>
      <c r="I291" s="3" t="s">
        <v>16</v>
      </c>
    </row>
    <row r="292" spans="1:11" ht="33" customHeight="1" x14ac:dyDescent="0.2">
      <c r="A292" s="630"/>
      <c r="B292" s="26" t="s">
        <v>329</v>
      </c>
      <c r="C292" s="558" t="s">
        <v>310</v>
      </c>
      <c r="D292" s="554" t="s">
        <v>326</v>
      </c>
      <c r="E292" s="577"/>
      <c r="F292" s="26"/>
      <c r="G292" s="26"/>
      <c r="H292" s="578">
        <v>110</v>
      </c>
      <c r="I292" s="3" t="s">
        <v>16</v>
      </c>
    </row>
    <row r="293" spans="1:11" ht="35.25" customHeight="1" x14ac:dyDescent="0.2">
      <c r="A293" s="630"/>
      <c r="B293" s="26" t="s">
        <v>330</v>
      </c>
      <c r="C293" s="558" t="s">
        <v>310</v>
      </c>
      <c r="D293" s="554" t="s">
        <v>326</v>
      </c>
      <c r="E293" s="26"/>
      <c r="F293" s="26"/>
      <c r="G293" s="16"/>
      <c r="H293" s="578">
        <v>1000</v>
      </c>
      <c r="I293" s="3" t="s">
        <v>16</v>
      </c>
    </row>
    <row r="294" spans="1:11" ht="33.75" customHeight="1" x14ac:dyDescent="0.2">
      <c r="A294" s="630"/>
      <c r="B294" s="26" t="s">
        <v>331</v>
      </c>
      <c r="C294" s="558" t="s">
        <v>310</v>
      </c>
      <c r="D294" s="554" t="s">
        <v>326</v>
      </c>
      <c r="E294" s="577"/>
      <c r="F294" s="577">
        <v>15</v>
      </c>
      <c r="G294" s="26"/>
      <c r="H294" s="34"/>
      <c r="I294" s="3" t="s">
        <v>16</v>
      </c>
    </row>
    <row r="295" spans="1:11" ht="35.25" customHeight="1" x14ac:dyDescent="0.2">
      <c r="A295" s="630"/>
      <c r="B295" s="26" t="s">
        <v>332</v>
      </c>
      <c r="C295" s="558" t="s">
        <v>333</v>
      </c>
      <c r="D295" s="554" t="s">
        <v>334</v>
      </c>
      <c r="E295" s="4"/>
      <c r="F295" s="26"/>
      <c r="G295" s="26"/>
      <c r="H295" s="578">
        <v>450</v>
      </c>
      <c r="I295" s="3" t="s">
        <v>16</v>
      </c>
    </row>
    <row r="296" spans="1:11" ht="44.25" customHeight="1" x14ac:dyDescent="0.2">
      <c r="A296" s="630"/>
      <c r="B296" s="65" t="s">
        <v>335</v>
      </c>
      <c r="C296" s="558" t="s">
        <v>336</v>
      </c>
      <c r="D296" s="558" t="s">
        <v>337</v>
      </c>
      <c r="E296" s="16"/>
      <c r="F296" s="558"/>
      <c r="G296" s="558"/>
      <c r="H296" s="245">
        <v>920</v>
      </c>
      <c r="I296" s="3" t="s">
        <v>16</v>
      </c>
    </row>
    <row r="297" spans="1:11" ht="43.5" customHeight="1" x14ac:dyDescent="0.2">
      <c r="A297" s="630"/>
      <c r="B297" s="65" t="s">
        <v>338</v>
      </c>
      <c r="C297" s="558" t="s">
        <v>336</v>
      </c>
      <c r="D297" s="558" t="s">
        <v>337</v>
      </c>
      <c r="E297" s="16"/>
      <c r="F297" s="558"/>
      <c r="G297" s="558"/>
      <c r="H297" s="245">
        <v>1400</v>
      </c>
      <c r="I297" s="3" t="s">
        <v>16</v>
      </c>
    </row>
    <row r="298" spans="1:11" ht="45.75" customHeight="1" x14ac:dyDescent="0.2">
      <c r="A298" s="630"/>
      <c r="B298" s="65" t="s">
        <v>339</v>
      </c>
      <c r="C298" s="558" t="s">
        <v>336</v>
      </c>
      <c r="D298" s="558" t="s">
        <v>337</v>
      </c>
      <c r="E298" s="16"/>
      <c r="F298" s="66">
        <v>1800</v>
      </c>
      <c r="G298" s="558"/>
      <c r="H298" s="15"/>
      <c r="I298" s="3" t="s">
        <v>16</v>
      </c>
    </row>
    <row r="299" spans="1:11" ht="27.75" customHeight="1" x14ac:dyDescent="0.2">
      <c r="A299" s="630"/>
      <c r="B299" s="65" t="s">
        <v>340</v>
      </c>
      <c r="C299" s="558" t="s">
        <v>336</v>
      </c>
      <c r="D299" s="558" t="s">
        <v>337</v>
      </c>
      <c r="E299" s="66">
        <v>25</v>
      </c>
      <c r="F299" s="558"/>
      <c r="G299" s="558"/>
      <c r="H299" s="15"/>
      <c r="I299" s="3" t="s">
        <v>16</v>
      </c>
    </row>
    <row r="300" spans="1:11" ht="33.75" customHeight="1" x14ac:dyDescent="0.2">
      <c r="A300" s="630"/>
      <c r="B300" s="65" t="s">
        <v>341</v>
      </c>
      <c r="C300" s="558" t="s">
        <v>336</v>
      </c>
      <c r="D300" s="558" t="s">
        <v>337</v>
      </c>
      <c r="E300" s="66">
        <v>15</v>
      </c>
      <c r="F300" s="558"/>
      <c r="G300" s="558"/>
      <c r="H300" s="15"/>
      <c r="I300" s="3" t="s">
        <v>16</v>
      </c>
    </row>
    <row r="301" spans="1:11" ht="34.5" customHeight="1" x14ac:dyDescent="0.2">
      <c r="A301" s="630"/>
      <c r="B301" s="26" t="s">
        <v>342</v>
      </c>
      <c r="C301" s="558" t="s">
        <v>18</v>
      </c>
      <c r="D301" s="48" t="s">
        <v>343</v>
      </c>
      <c r="E301" s="577"/>
      <c r="F301" s="558"/>
      <c r="G301" s="558"/>
      <c r="H301" s="245">
        <v>250</v>
      </c>
      <c r="I301" s="3" t="s">
        <v>16</v>
      </c>
    </row>
    <row r="302" spans="1:11" ht="45" customHeight="1" x14ac:dyDescent="0.2">
      <c r="A302" s="630"/>
      <c r="B302" s="560" t="s">
        <v>344</v>
      </c>
      <c r="C302" s="558" t="s">
        <v>18</v>
      </c>
      <c r="D302" s="558" t="s">
        <v>343</v>
      </c>
      <c r="E302" s="577"/>
      <c r="F302" s="66">
        <v>1100</v>
      </c>
      <c r="G302" s="558"/>
      <c r="H302" s="245"/>
      <c r="I302" s="3" t="s">
        <v>16</v>
      </c>
    </row>
    <row r="303" spans="1:11" ht="30.75" customHeight="1" x14ac:dyDescent="0.2">
      <c r="A303" s="630"/>
      <c r="B303" s="560" t="s">
        <v>345</v>
      </c>
      <c r="C303" s="558" t="s">
        <v>18</v>
      </c>
      <c r="D303" s="558" t="s">
        <v>343</v>
      </c>
      <c r="E303" s="577"/>
      <c r="F303" s="66"/>
      <c r="G303" s="66">
        <v>1500</v>
      </c>
      <c r="H303" s="245"/>
      <c r="I303" s="3" t="s">
        <v>16</v>
      </c>
    </row>
    <row r="304" spans="1:11" ht="30.75" customHeight="1" x14ac:dyDescent="0.2">
      <c r="A304" s="630"/>
      <c r="B304" s="560" t="s">
        <v>346</v>
      </c>
      <c r="C304" s="558" t="s">
        <v>18</v>
      </c>
      <c r="D304" s="558" t="s">
        <v>343</v>
      </c>
      <c r="E304" s="577"/>
      <c r="F304" s="66">
        <v>1600</v>
      </c>
      <c r="G304" s="558"/>
      <c r="H304" s="245"/>
      <c r="I304" s="3" t="s">
        <v>16</v>
      </c>
    </row>
    <row r="305" spans="1:10" ht="30.75" customHeight="1" x14ac:dyDescent="0.2">
      <c r="A305" s="630"/>
      <c r="B305" s="26" t="s">
        <v>347</v>
      </c>
      <c r="C305" s="558" t="s">
        <v>348</v>
      </c>
      <c r="D305" s="554" t="s">
        <v>349</v>
      </c>
      <c r="E305" s="16"/>
      <c r="F305" s="31">
        <v>2600</v>
      </c>
      <c r="G305" s="554"/>
      <c r="H305" s="248"/>
      <c r="I305" s="3" t="s">
        <v>16</v>
      </c>
    </row>
    <row r="306" spans="1:10" ht="30.75" customHeight="1" x14ac:dyDescent="0.2">
      <c r="A306" s="630"/>
      <c r="B306" s="26" t="s">
        <v>350</v>
      </c>
      <c r="C306" s="558" t="s">
        <v>348</v>
      </c>
      <c r="D306" s="554" t="s">
        <v>349</v>
      </c>
      <c r="E306" s="16"/>
      <c r="F306" s="31">
        <v>5000</v>
      </c>
      <c r="G306" s="554"/>
      <c r="H306" s="248"/>
      <c r="I306" s="3" t="s">
        <v>16</v>
      </c>
    </row>
    <row r="307" spans="1:10" ht="30.75" customHeight="1" x14ac:dyDescent="0.2">
      <c r="A307" s="630"/>
      <c r="B307" s="26" t="s">
        <v>351</v>
      </c>
      <c r="C307" s="558" t="s">
        <v>348</v>
      </c>
      <c r="D307" s="554" t="s">
        <v>349</v>
      </c>
      <c r="E307" s="31">
        <v>1680</v>
      </c>
      <c r="F307" s="31"/>
      <c r="G307" s="554"/>
      <c r="H307" s="248"/>
      <c r="I307" s="3" t="s">
        <v>16</v>
      </c>
    </row>
    <row r="308" spans="1:10" ht="30.75" customHeight="1" x14ac:dyDescent="0.2">
      <c r="A308" s="630"/>
      <c r="B308" s="26" t="s">
        <v>352</v>
      </c>
      <c r="C308" s="558" t="s">
        <v>348</v>
      </c>
      <c r="D308" s="554" t="s">
        <v>349</v>
      </c>
      <c r="E308" s="31">
        <v>4400</v>
      </c>
      <c r="F308" s="554"/>
      <c r="G308" s="554"/>
      <c r="H308" s="248"/>
      <c r="I308" s="3" t="s">
        <v>16</v>
      </c>
    </row>
    <row r="309" spans="1:10" ht="30.75" customHeight="1" x14ac:dyDescent="0.2">
      <c r="A309" s="630"/>
      <c r="B309" s="26" t="s">
        <v>353</v>
      </c>
      <c r="C309" s="558" t="s">
        <v>348</v>
      </c>
      <c r="D309" s="554" t="s">
        <v>349</v>
      </c>
      <c r="E309" s="31"/>
      <c r="F309" s="31">
        <f>462*2</f>
        <v>924</v>
      </c>
      <c r="G309" s="554"/>
      <c r="H309" s="248"/>
      <c r="I309" s="3" t="s">
        <v>16</v>
      </c>
    </row>
    <row r="310" spans="1:10" ht="30.75" customHeight="1" x14ac:dyDescent="0.2">
      <c r="A310" s="630"/>
      <c r="B310" s="26" t="s">
        <v>354</v>
      </c>
      <c r="C310" s="558" t="s">
        <v>348</v>
      </c>
      <c r="D310" s="554" t="s">
        <v>349</v>
      </c>
      <c r="E310" s="31">
        <v>725</v>
      </c>
      <c r="F310" s="31"/>
      <c r="G310" s="554"/>
      <c r="H310" s="248"/>
      <c r="I310" s="3" t="s">
        <v>16</v>
      </c>
    </row>
    <row r="311" spans="1:10" ht="30.75" customHeight="1" x14ac:dyDescent="0.2">
      <c r="A311" s="630"/>
      <c r="B311" s="26" t="s">
        <v>355</v>
      </c>
      <c r="C311" s="558" t="s">
        <v>348</v>
      </c>
      <c r="D311" s="554" t="s">
        <v>349</v>
      </c>
      <c r="E311" s="31"/>
      <c r="F311" s="31">
        <v>2600</v>
      </c>
      <c r="G311" s="554"/>
      <c r="H311" s="248"/>
      <c r="I311" s="3" t="s">
        <v>16</v>
      </c>
    </row>
    <row r="312" spans="1:10" ht="30.75" customHeight="1" x14ac:dyDescent="0.2">
      <c r="A312" s="630"/>
      <c r="B312" s="26" t="s">
        <v>356</v>
      </c>
      <c r="C312" s="558" t="s">
        <v>348</v>
      </c>
      <c r="D312" s="554" t="s">
        <v>349</v>
      </c>
      <c r="E312" s="31">
        <v>435</v>
      </c>
      <c r="F312" s="31"/>
      <c r="G312" s="554"/>
      <c r="H312" s="248"/>
      <c r="I312" s="3" t="s">
        <v>16</v>
      </c>
    </row>
    <row r="313" spans="1:10" ht="30.75" customHeight="1" x14ac:dyDescent="0.2">
      <c r="A313" s="630"/>
      <c r="B313" s="26" t="s">
        <v>357</v>
      </c>
      <c r="C313" s="558" t="s">
        <v>348</v>
      </c>
      <c r="D313" s="554" t="s">
        <v>349</v>
      </c>
      <c r="E313" s="554">
        <v>3604.5</v>
      </c>
      <c r="F313" s="31"/>
      <c r="G313" s="554"/>
      <c r="H313" s="248"/>
      <c r="I313" s="3" t="s">
        <v>16</v>
      </c>
    </row>
    <row r="314" spans="1:10" ht="30.75" customHeight="1" x14ac:dyDescent="0.2">
      <c r="A314" s="630"/>
      <c r="B314" s="26" t="s">
        <v>358</v>
      </c>
      <c r="C314" s="558" t="s">
        <v>348</v>
      </c>
      <c r="D314" s="554" t="s">
        <v>349</v>
      </c>
      <c r="E314" s="31">
        <v>3773</v>
      </c>
      <c r="F314" s="554"/>
      <c r="G314" s="554"/>
      <c r="H314" s="248"/>
      <c r="I314" s="3" t="s">
        <v>16</v>
      </c>
    </row>
    <row r="315" spans="1:10" ht="31.5" customHeight="1" x14ac:dyDescent="0.2">
      <c r="A315" s="630"/>
      <c r="B315" s="26" t="s">
        <v>359</v>
      </c>
      <c r="C315" s="558" t="s">
        <v>348</v>
      </c>
      <c r="D315" s="554" t="s">
        <v>349</v>
      </c>
      <c r="E315" s="31">
        <v>4068</v>
      </c>
      <c r="F315" s="554"/>
      <c r="G315" s="554"/>
      <c r="H315" s="248"/>
      <c r="I315" s="3" t="s">
        <v>16</v>
      </c>
    </row>
    <row r="316" spans="1:10" ht="33" customHeight="1" x14ac:dyDescent="0.2">
      <c r="A316" s="630"/>
      <c r="B316" s="26" t="s">
        <v>360</v>
      </c>
      <c r="C316" s="558" t="s">
        <v>348</v>
      </c>
      <c r="D316" s="576" t="s">
        <v>361</v>
      </c>
      <c r="E316" s="29"/>
      <c r="F316" s="29">
        <v>40000</v>
      </c>
      <c r="G316" s="29">
        <v>40000</v>
      </c>
      <c r="H316" s="314">
        <v>33000</v>
      </c>
      <c r="I316" s="3" t="s">
        <v>16</v>
      </c>
      <c r="J316" s="1"/>
    </row>
    <row r="317" spans="1:10" ht="25.5" customHeight="1" x14ac:dyDescent="0.2">
      <c r="A317" s="630"/>
      <c r="B317" s="26" t="s">
        <v>362</v>
      </c>
      <c r="C317" s="558" t="s">
        <v>348</v>
      </c>
      <c r="D317" s="554" t="s">
        <v>363</v>
      </c>
      <c r="E317" s="16"/>
      <c r="F317" s="577">
        <v>2800</v>
      </c>
      <c r="G317" s="577">
        <v>2800</v>
      </c>
      <c r="H317" s="578">
        <v>2800</v>
      </c>
      <c r="I317" s="3" t="s">
        <v>16</v>
      </c>
      <c r="J317" s="1"/>
    </row>
    <row r="318" spans="1:10" ht="35.25" customHeight="1" x14ac:dyDescent="0.2">
      <c r="A318" s="630"/>
      <c r="B318" s="560" t="s">
        <v>364</v>
      </c>
      <c r="C318" s="558" t="s">
        <v>348</v>
      </c>
      <c r="D318" s="554" t="s">
        <v>365</v>
      </c>
      <c r="E318" s="16"/>
      <c r="F318" s="577"/>
      <c r="G318" s="577"/>
      <c r="H318" s="314">
        <v>24.75</v>
      </c>
      <c r="I318" s="3" t="s">
        <v>16</v>
      </c>
      <c r="J318" s="1"/>
    </row>
    <row r="319" spans="1:10" ht="36" customHeight="1" x14ac:dyDescent="0.2">
      <c r="A319" s="630"/>
      <c r="B319" s="26" t="s">
        <v>366</v>
      </c>
      <c r="C319" s="605" t="s">
        <v>367</v>
      </c>
      <c r="D319" s="612" t="s">
        <v>365</v>
      </c>
      <c r="E319" s="16"/>
      <c r="F319" s="577"/>
      <c r="G319" s="554"/>
      <c r="H319" s="578">
        <v>1730</v>
      </c>
      <c r="I319" s="3" t="s">
        <v>16</v>
      </c>
      <c r="J319" s="1"/>
    </row>
    <row r="320" spans="1:10" ht="22.5" customHeight="1" x14ac:dyDescent="0.2">
      <c r="A320" s="630"/>
      <c r="B320" s="26" t="s">
        <v>368</v>
      </c>
      <c r="C320" s="605"/>
      <c r="D320" s="612"/>
      <c r="E320" s="577"/>
      <c r="F320" s="577"/>
      <c r="G320" s="554"/>
      <c r="H320" s="248"/>
      <c r="I320" s="3" t="s">
        <v>16</v>
      </c>
      <c r="J320" s="1"/>
    </row>
    <row r="321" spans="1:10" ht="11.25" customHeight="1" x14ac:dyDescent="0.2">
      <c r="A321" s="630"/>
      <c r="B321" s="26" t="s">
        <v>369</v>
      </c>
      <c r="C321" s="605"/>
      <c r="D321" s="612"/>
      <c r="E321" s="577"/>
      <c r="F321" s="577"/>
      <c r="G321" s="554"/>
      <c r="H321" s="248"/>
      <c r="I321" s="3" t="s">
        <v>16</v>
      </c>
      <c r="J321" s="1"/>
    </row>
    <row r="322" spans="1:10" ht="33.75" customHeight="1" x14ac:dyDescent="0.2">
      <c r="A322" s="630"/>
      <c r="B322" s="26" t="s">
        <v>370</v>
      </c>
      <c r="C322" s="605"/>
      <c r="D322" s="612"/>
      <c r="E322" s="577"/>
      <c r="F322" s="577"/>
      <c r="G322" s="554"/>
      <c r="H322" s="248"/>
      <c r="I322" s="3" t="s">
        <v>16</v>
      </c>
      <c r="J322" s="1"/>
    </row>
    <row r="323" spans="1:10" ht="14.25" customHeight="1" x14ac:dyDescent="0.2">
      <c r="A323" s="630"/>
      <c r="B323" s="26" t="s">
        <v>371</v>
      </c>
      <c r="C323" s="605"/>
      <c r="D323" s="612"/>
      <c r="E323" s="577"/>
      <c r="F323" s="577"/>
      <c r="G323" s="554"/>
      <c r="H323" s="248"/>
      <c r="I323" s="3" t="s">
        <v>16</v>
      </c>
      <c r="J323" s="1"/>
    </row>
    <row r="324" spans="1:10" ht="45.75" customHeight="1" x14ac:dyDescent="0.2">
      <c r="A324" s="630"/>
      <c r="B324" s="26" t="s">
        <v>372</v>
      </c>
      <c r="C324" s="605"/>
      <c r="D324" s="612"/>
      <c r="E324" s="577"/>
      <c r="F324" s="577"/>
      <c r="G324" s="554"/>
      <c r="H324" s="248"/>
      <c r="I324" s="3" t="s">
        <v>16</v>
      </c>
    </row>
    <row r="325" spans="1:10" ht="12.75" customHeight="1" x14ac:dyDescent="0.2">
      <c r="A325" s="630"/>
      <c r="B325" s="26" t="s">
        <v>373</v>
      </c>
      <c r="C325" s="605"/>
      <c r="D325" s="612"/>
      <c r="E325" s="577"/>
      <c r="F325" s="577"/>
      <c r="G325" s="554"/>
      <c r="H325" s="248"/>
      <c r="I325" s="3" t="s">
        <v>16</v>
      </c>
    </row>
    <row r="326" spans="1:10" ht="32.25" customHeight="1" x14ac:dyDescent="0.2">
      <c r="A326" s="630"/>
      <c r="B326" s="560" t="s">
        <v>374</v>
      </c>
      <c r="C326" s="554" t="s">
        <v>348</v>
      </c>
      <c r="D326" s="554" t="s">
        <v>375</v>
      </c>
      <c r="E326" s="16"/>
      <c r="F326" s="31"/>
      <c r="G326" s="554"/>
      <c r="H326" s="578">
        <v>25</v>
      </c>
      <c r="I326" s="3" t="s">
        <v>16</v>
      </c>
    </row>
    <row r="327" spans="1:10" ht="35.25" customHeight="1" x14ac:dyDescent="0.2">
      <c r="A327" s="630"/>
      <c r="B327" s="560" t="s">
        <v>376</v>
      </c>
      <c r="C327" s="554" t="s">
        <v>18</v>
      </c>
      <c r="D327" s="554" t="s">
        <v>375</v>
      </c>
      <c r="E327" s="16"/>
      <c r="F327" s="31"/>
      <c r="G327" s="554"/>
      <c r="H327" s="578">
        <v>15</v>
      </c>
      <c r="I327" s="3" t="s">
        <v>16</v>
      </c>
    </row>
    <row r="328" spans="1:10" ht="45.75" customHeight="1" x14ac:dyDescent="0.2">
      <c r="A328" s="630"/>
      <c r="B328" s="560" t="s">
        <v>377</v>
      </c>
      <c r="C328" s="554" t="s">
        <v>18</v>
      </c>
      <c r="D328" s="554" t="s">
        <v>375</v>
      </c>
      <c r="E328" s="16"/>
      <c r="F328" s="31"/>
      <c r="G328" s="554"/>
      <c r="H328" s="578">
        <v>151</v>
      </c>
      <c r="I328" s="3" t="s">
        <v>16</v>
      </c>
    </row>
    <row r="329" spans="1:10" ht="34.5" customHeight="1" x14ac:dyDescent="0.2">
      <c r="A329" s="630"/>
      <c r="B329" s="560" t="s">
        <v>378</v>
      </c>
      <c r="C329" s="554" t="s">
        <v>18</v>
      </c>
      <c r="D329" s="554" t="s">
        <v>375</v>
      </c>
      <c r="E329" s="16"/>
      <c r="F329" s="31"/>
      <c r="G329" s="554"/>
      <c r="H329" s="578">
        <v>397</v>
      </c>
      <c r="I329" s="3" t="s">
        <v>16</v>
      </c>
    </row>
    <row r="330" spans="1:10" ht="33" customHeight="1" x14ac:dyDescent="0.2">
      <c r="A330" s="630"/>
      <c r="B330" s="560" t="s">
        <v>379</v>
      </c>
      <c r="C330" s="554" t="s">
        <v>18</v>
      </c>
      <c r="D330" s="554" t="s">
        <v>375</v>
      </c>
      <c r="E330" s="16"/>
      <c r="F330" s="31"/>
      <c r="G330" s="554"/>
      <c r="H330" s="578">
        <v>1524</v>
      </c>
      <c r="I330" s="3" t="s">
        <v>16</v>
      </c>
    </row>
    <row r="331" spans="1:10" ht="38.25" customHeight="1" x14ac:dyDescent="0.2">
      <c r="A331" s="630"/>
      <c r="B331" s="560" t="s">
        <v>380</v>
      </c>
      <c r="C331" s="554" t="s">
        <v>18</v>
      </c>
      <c r="D331" s="554" t="s">
        <v>375</v>
      </c>
      <c r="E331" s="16"/>
      <c r="F331" s="31"/>
      <c r="G331" s="554"/>
      <c r="H331" s="578">
        <v>180</v>
      </c>
      <c r="I331" s="3" t="s">
        <v>16</v>
      </c>
    </row>
    <row r="332" spans="1:10" ht="34.5" customHeight="1" x14ac:dyDescent="0.2">
      <c r="A332" s="630"/>
      <c r="B332" s="560" t="s">
        <v>381</v>
      </c>
      <c r="C332" s="554" t="s">
        <v>18</v>
      </c>
      <c r="D332" s="554" t="s">
        <v>375</v>
      </c>
      <c r="E332" s="16"/>
      <c r="F332" s="577">
        <v>147</v>
      </c>
      <c r="G332" s="554"/>
      <c r="H332" s="248"/>
      <c r="I332" s="3" t="s">
        <v>16</v>
      </c>
    </row>
    <row r="333" spans="1:10" ht="34.5" customHeight="1" x14ac:dyDescent="0.2">
      <c r="A333" s="630"/>
      <c r="B333" s="560" t="s">
        <v>382</v>
      </c>
      <c r="C333" s="554" t="s">
        <v>18</v>
      </c>
      <c r="D333" s="554" t="s">
        <v>375</v>
      </c>
      <c r="E333" s="16"/>
      <c r="F333" s="31"/>
      <c r="G333" s="577">
        <v>108</v>
      </c>
      <c r="H333" s="248"/>
      <c r="I333" s="3" t="s">
        <v>16</v>
      </c>
    </row>
    <row r="334" spans="1:10" ht="34.5" customHeight="1" x14ac:dyDescent="0.2">
      <c r="A334" s="630"/>
      <c r="B334" s="560" t="s">
        <v>383</v>
      </c>
      <c r="C334" s="554" t="s">
        <v>18</v>
      </c>
      <c r="D334" s="554" t="s">
        <v>375</v>
      </c>
      <c r="E334" s="16"/>
      <c r="F334" s="31"/>
      <c r="G334" s="577">
        <v>75</v>
      </c>
      <c r="H334" s="248"/>
      <c r="I334" s="3" t="s">
        <v>16</v>
      </c>
    </row>
    <row r="335" spans="1:10" ht="33.75" customHeight="1" x14ac:dyDescent="0.2">
      <c r="A335" s="630"/>
      <c r="B335" s="560" t="s">
        <v>384</v>
      </c>
      <c r="C335" s="554" t="s">
        <v>18</v>
      </c>
      <c r="D335" s="554" t="s">
        <v>375</v>
      </c>
      <c r="E335" s="16"/>
      <c r="F335" s="31"/>
      <c r="G335" s="554"/>
      <c r="H335" s="578">
        <v>48</v>
      </c>
      <c r="I335" s="3" t="s">
        <v>16</v>
      </c>
    </row>
    <row r="336" spans="1:10" ht="33" customHeight="1" x14ac:dyDescent="0.2">
      <c r="A336" s="630"/>
      <c r="B336" s="560" t="s">
        <v>385</v>
      </c>
      <c r="C336" s="554" t="s">
        <v>18</v>
      </c>
      <c r="D336" s="554" t="s">
        <v>375</v>
      </c>
      <c r="E336" s="16"/>
      <c r="F336" s="31"/>
      <c r="G336" s="554"/>
      <c r="H336" s="578">
        <v>435</v>
      </c>
      <c r="I336" s="3" t="s">
        <v>16</v>
      </c>
    </row>
    <row r="337" spans="1:27" ht="33" customHeight="1" x14ac:dyDescent="0.2">
      <c r="A337" s="630"/>
      <c r="B337" s="560" t="s">
        <v>386</v>
      </c>
      <c r="C337" s="554" t="s">
        <v>18</v>
      </c>
      <c r="D337" s="554" t="s">
        <v>375</v>
      </c>
      <c r="E337" s="16"/>
      <c r="F337" s="31"/>
      <c r="G337" s="554"/>
      <c r="H337" s="578">
        <v>63</v>
      </c>
      <c r="I337" s="3" t="s">
        <v>16</v>
      </c>
    </row>
    <row r="338" spans="1:27" ht="37.5" customHeight="1" x14ac:dyDescent="0.2">
      <c r="A338" s="630"/>
      <c r="B338" s="67" t="s">
        <v>387</v>
      </c>
      <c r="C338" s="558" t="s">
        <v>18</v>
      </c>
      <c r="D338" s="48" t="s">
        <v>375</v>
      </c>
      <c r="E338" s="68"/>
      <c r="F338" s="558"/>
      <c r="G338" s="558"/>
      <c r="H338" s="255">
        <v>70</v>
      </c>
      <c r="I338" s="3" t="s">
        <v>16</v>
      </c>
    </row>
    <row r="339" spans="1:27" ht="34.5" customHeight="1" x14ac:dyDescent="0.2">
      <c r="A339" s="630"/>
      <c r="B339" s="505" t="s">
        <v>388</v>
      </c>
      <c r="C339" s="303" t="s">
        <v>18</v>
      </c>
      <c r="D339" s="506" t="s">
        <v>375</v>
      </c>
      <c r="E339" s="304"/>
      <c r="F339" s="507">
        <v>400</v>
      </c>
      <c r="G339" s="557"/>
      <c r="H339" s="409"/>
      <c r="I339" s="3" t="s">
        <v>16</v>
      </c>
    </row>
    <row r="340" spans="1:27" ht="33.75" customHeight="1" x14ac:dyDescent="0.2">
      <c r="A340" s="630"/>
      <c r="B340" s="508" t="s">
        <v>389</v>
      </c>
      <c r="C340" s="316" t="s">
        <v>18</v>
      </c>
      <c r="D340" s="317" t="s">
        <v>375</v>
      </c>
      <c r="E340" s="16"/>
      <c r="F340" s="31">
        <v>145</v>
      </c>
      <c r="G340" s="577"/>
      <c r="H340" s="248"/>
      <c r="I340" s="3" t="s">
        <v>16</v>
      </c>
    </row>
    <row r="341" spans="1:27" ht="39" customHeight="1" x14ac:dyDescent="0.2">
      <c r="A341" s="630"/>
      <c r="B341" s="26" t="s">
        <v>390</v>
      </c>
      <c r="C341" s="509" t="s">
        <v>348</v>
      </c>
      <c r="D341" s="510" t="s">
        <v>391</v>
      </c>
      <c r="E341" s="71"/>
      <c r="F341" s="277">
        <v>195</v>
      </c>
      <c r="G341" s="277">
        <v>160</v>
      </c>
      <c r="H341" s="354"/>
      <c r="I341" s="4" t="s">
        <v>392</v>
      </c>
    </row>
    <row r="342" spans="1:27" ht="34.5" customHeight="1" x14ac:dyDescent="0.2">
      <c r="A342" s="630"/>
      <c r="B342" s="47" t="s">
        <v>393</v>
      </c>
      <c r="C342" s="48" t="s">
        <v>394</v>
      </c>
      <c r="D342" s="73" t="s">
        <v>395</v>
      </c>
      <c r="E342" s="31">
        <v>2100</v>
      </c>
      <c r="F342" s="74"/>
      <c r="G342" s="72"/>
      <c r="H342" s="511"/>
      <c r="I342" s="9" t="s">
        <v>396</v>
      </c>
      <c r="J342" s="1"/>
    </row>
    <row r="343" spans="1:27" ht="34.5" customHeight="1" x14ac:dyDescent="0.2">
      <c r="A343" s="630"/>
      <c r="B343" s="47" t="s">
        <v>397</v>
      </c>
      <c r="C343" s="48" t="s">
        <v>394</v>
      </c>
      <c r="D343" s="73" t="s">
        <v>395</v>
      </c>
      <c r="E343" s="31">
        <v>180</v>
      </c>
      <c r="F343" s="74"/>
      <c r="G343" s="72"/>
      <c r="H343" s="354"/>
      <c r="I343" s="9" t="s">
        <v>396</v>
      </c>
      <c r="J343" s="1"/>
    </row>
    <row r="344" spans="1:27" ht="34.5" customHeight="1" x14ac:dyDescent="0.2">
      <c r="A344" s="630"/>
      <c r="B344" s="47" t="s">
        <v>398</v>
      </c>
      <c r="C344" s="48" t="s">
        <v>394</v>
      </c>
      <c r="D344" s="73" t="s">
        <v>395</v>
      </c>
      <c r="E344" s="31">
        <v>400</v>
      </c>
      <c r="F344" s="74"/>
      <c r="G344" s="72"/>
      <c r="H344" s="354"/>
      <c r="I344" s="9" t="s">
        <v>396</v>
      </c>
      <c r="J344" s="1"/>
    </row>
    <row r="345" spans="1:27" ht="34.5" customHeight="1" x14ac:dyDescent="0.2">
      <c r="A345" s="630"/>
      <c r="B345" s="47" t="s">
        <v>399</v>
      </c>
      <c r="C345" s="48" t="s">
        <v>394</v>
      </c>
      <c r="D345" s="73" t="s">
        <v>395</v>
      </c>
      <c r="E345" s="31">
        <v>75</v>
      </c>
      <c r="F345" s="74"/>
      <c r="G345" s="72"/>
      <c r="H345" s="354"/>
      <c r="I345" s="9" t="s">
        <v>396</v>
      </c>
      <c r="J345" s="1"/>
    </row>
    <row r="346" spans="1:27" ht="34.5" customHeight="1" x14ac:dyDescent="0.2">
      <c r="A346" s="630"/>
      <c r="B346" s="47" t="s">
        <v>400</v>
      </c>
      <c r="C346" s="48" t="s">
        <v>394</v>
      </c>
      <c r="D346" s="73" t="s">
        <v>395</v>
      </c>
      <c r="E346" s="31">
        <v>140</v>
      </c>
      <c r="F346" s="74"/>
      <c r="G346" s="72"/>
      <c r="H346" s="354"/>
      <c r="I346" s="9" t="s">
        <v>396</v>
      </c>
      <c r="J346" s="1"/>
    </row>
    <row r="347" spans="1:27" ht="34.5" customHeight="1" thickBot="1" x14ac:dyDescent="0.25">
      <c r="A347" s="631"/>
      <c r="B347" s="512" t="s">
        <v>401</v>
      </c>
      <c r="C347" s="513" t="s">
        <v>394</v>
      </c>
      <c r="D347" s="268" t="s">
        <v>395</v>
      </c>
      <c r="E347" s="261">
        <v>150</v>
      </c>
      <c r="F347" s="514"/>
      <c r="G347" s="515"/>
      <c r="H347" s="516"/>
      <c r="I347" s="9" t="s">
        <v>396</v>
      </c>
      <c r="J347" s="1"/>
    </row>
    <row r="348" spans="1:27" ht="15.75" customHeight="1" thickBot="1" x14ac:dyDescent="0.25">
      <c r="A348" s="620" t="s">
        <v>402</v>
      </c>
      <c r="B348" s="620"/>
      <c r="C348" s="620"/>
      <c r="D348" s="620"/>
      <c r="E348" s="620"/>
      <c r="F348" s="620"/>
      <c r="G348" s="620"/>
      <c r="H348" s="62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7" s="16" customFormat="1" ht="39" customHeight="1" thickBot="1" x14ac:dyDescent="0.25">
      <c r="A349" s="287" t="s">
        <v>403</v>
      </c>
      <c r="B349" s="288" t="s">
        <v>404</v>
      </c>
      <c r="C349" s="289" t="s">
        <v>348</v>
      </c>
      <c r="D349" s="289" t="s">
        <v>391</v>
      </c>
      <c r="E349" s="290">
        <v>246.6</v>
      </c>
      <c r="F349" s="290">
        <v>70</v>
      </c>
      <c r="G349" s="291">
        <v>100</v>
      </c>
      <c r="H349" s="292"/>
      <c r="I349" s="3" t="s">
        <v>392</v>
      </c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285"/>
    </row>
    <row r="350" spans="1:27" s="16" customFormat="1" ht="46.5" customHeight="1" thickBot="1" x14ac:dyDescent="0.25">
      <c r="A350" s="294" t="s">
        <v>405</v>
      </c>
      <c r="B350" s="295" t="s">
        <v>406</v>
      </c>
      <c r="C350" s="296" t="s">
        <v>407</v>
      </c>
      <c r="D350" s="296" t="s">
        <v>408</v>
      </c>
      <c r="E350" s="297">
        <v>3920</v>
      </c>
      <c r="F350" s="298"/>
      <c r="G350" s="299"/>
      <c r="H350" s="300">
        <v>5000</v>
      </c>
      <c r="I350" s="3" t="s">
        <v>16</v>
      </c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285"/>
    </row>
    <row r="351" spans="1:27" ht="45.75" customHeight="1" x14ac:dyDescent="0.2">
      <c r="A351" s="622" t="s">
        <v>409</v>
      </c>
      <c r="B351" s="10" t="s">
        <v>1744</v>
      </c>
      <c r="C351" s="305" t="s">
        <v>30</v>
      </c>
      <c r="D351" s="306" t="s">
        <v>410</v>
      </c>
      <c r="E351" s="307">
        <v>1300</v>
      </c>
      <c r="F351" s="13"/>
      <c r="G351" s="308"/>
      <c r="H351" s="325"/>
      <c r="I351" s="3" t="s">
        <v>144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7" ht="33.75" customHeight="1" x14ac:dyDescent="0.2">
      <c r="A352" s="623"/>
      <c r="B352" s="80" t="s">
        <v>411</v>
      </c>
      <c r="C352" s="309" t="s">
        <v>269</v>
      </c>
      <c r="D352" s="310" t="s">
        <v>412</v>
      </c>
      <c r="E352" s="517"/>
      <c r="F352" s="81">
        <v>5000</v>
      </c>
      <c r="G352" s="82">
        <v>5000</v>
      </c>
      <c r="H352" s="326"/>
      <c r="I352" s="9" t="s">
        <v>16</v>
      </c>
      <c r="J352" s="1"/>
    </row>
    <row r="353" spans="1:24" ht="33.75" customHeight="1" x14ac:dyDescent="0.2">
      <c r="A353" s="623"/>
      <c r="B353" s="284" t="s">
        <v>413</v>
      </c>
      <c r="C353" s="554" t="s">
        <v>269</v>
      </c>
      <c r="D353" s="554" t="s">
        <v>412</v>
      </c>
      <c r="E353" s="23">
        <v>58</v>
      </c>
      <c r="F353" s="577"/>
      <c r="G353" s="577"/>
      <c r="H353" s="326"/>
      <c r="I353" s="9" t="s">
        <v>16</v>
      </c>
      <c r="J353" s="1"/>
    </row>
    <row r="354" spans="1:24" ht="33.75" customHeight="1" x14ac:dyDescent="0.2">
      <c r="A354" s="623"/>
      <c r="B354" s="284" t="s">
        <v>414</v>
      </c>
      <c r="C354" s="554" t="s">
        <v>269</v>
      </c>
      <c r="D354" s="554" t="s">
        <v>412</v>
      </c>
      <c r="E354" s="23">
        <v>58</v>
      </c>
      <c r="F354" s="577"/>
      <c r="G354" s="577"/>
      <c r="H354" s="326"/>
      <c r="I354" s="9" t="s">
        <v>16</v>
      </c>
      <c r="J354" s="1"/>
    </row>
    <row r="355" spans="1:24" ht="33" customHeight="1" x14ac:dyDescent="0.2">
      <c r="A355" s="623"/>
      <c r="B355" s="284" t="s">
        <v>415</v>
      </c>
      <c r="C355" s="554" t="s">
        <v>269</v>
      </c>
      <c r="D355" s="554" t="s">
        <v>412</v>
      </c>
      <c r="E355" s="23">
        <v>58</v>
      </c>
      <c r="F355" s="577"/>
      <c r="G355" s="577"/>
      <c r="H355" s="326"/>
      <c r="I355" s="9" t="s">
        <v>16</v>
      </c>
      <c r="J355" s="1"/>
    </row>
    <row r="356" spans="1:24" ht="35.25" customHeight="1" x14ac:dyDescent="0.2">
      <c r="A356" s="623"/>
      <c r="B356" s="284" t="s">
        <v>416</v>
      </c>
      <c r="C356" s="554" t="s">
        <v>269</v>
      </c>
      <c r="D356" s="554" t="s">
        <v>412</v>
      </c>
      <c r="E356" s="23">
        <v>58</v>
      </c>
      <c r="F356" s="577"/>
      <c r="G356" s="577"/>
      <c r="H356" s="326"/>
      <c r="I356" s="9" t="s">
        <v>16</v>
      </c>
      <c r="J356" s="1"/>
    </row>
    <row r="357" spans="1:24" ht="36.75" customHeight="1" x14ac:dyDescent="0.2">
      <c r="A357" s="623"/>
      <c r="B357" s="552" t="s">
        <v>417</v>
      </c>
      <c r="C357" s="83" t="s">
        <v>336</v>
      </c>
      <c r="D357" s="84" t="s">
        <v>418</v>
      </c>
      <c r="E357" s="293">
        <v>390</v>
      </c>
      <c r="F357" s="85"/>
      <c r="G357" s="577"/>
      <c r="H357" s="326"/>
      <c r="I357" s="9" t="s">
        <v>16</v>
      </c>
    </row>
    <row r="358" spans="1:24" ht="36.75" customHeight="1" x14ac:dyDescent="0.2">
      <c r="A358" s="623"/>
      <c r="B358" s="284" t="s">
        <v>419</v>
      </c>
      <c r="C358" s="558" t="s">
        <v>336</v>
      </c>
      <c r="D358" s="554" t="s">
        <v>418</v>
      </c>
      <c r="E358" s="23">
        <v>390</v>
      </c>
      <c r="F358" s="577"/>
      <c r="G358" s="577"/>
      <c r="H358" s="326"/>
      <c r="I358" s="9" t="s">
        <v>16</v>
      </c>
    </row>
    <row r="359" spans="1:24" ht="36.75" customHeight="1" x14ac:dyDescent="0.2">
      <c r="A359" s="623"/>
      <c r="B359" s="284" t="s">
        <v>420</v>
      </c>
      <c r="C359" s="558" t="s">
        <v>336</v>
      </c>
      <c r="D359" s="554" t="s">
        <v>418</v>
      </c>
      <c r="E359" s="23">
        <v>380</v>
      </c>
      <c r="F359" s="577"/>
      <c r="G359" s="577"/>
      <c r="H359" s="326"/>
      <c r="I359" s="9" t="s">
        <v>16</v>
      </c>
      <c r="J359" s="1"/>
    </row>
    <row r="360" spans="1:24" ht="36.75" customHeight="1" x14ac:dyDescent="0.2">
      <c r="A360" s="623"/>
      <c r="B360" s="284" t="s">
        <v>421</v>
      </c>
      <c r="C360" s="558" t="s">
        <v>336</v>
      </c>
      <c r="D360" s="554" t="s">
        <v>418</v>
      </c>
      <c r="E360" s="23">
        <v>180</v>
      </c>
      <c r="F360" s="577"/>
      <c r="G360" s="577"/>
      <c r="H360" s="326"/>
      <c r="I360" s="9" t="s">
        <v>16</v>
      </c>
      <c r="J360" s="1"/>
    </row>
    <row r="361" spans="1:24" ht="25.5" customHeight="1" x14ac:dyDescent="0.2">
      <c r="A361" s="623"/>
      <c r="B361" s="284" t="s">
        <v>422</v>
      </c>
      <c r="C361" s="558" t="s">
        <v>336</v>
      </c>
      <c r="D361" s="554" t="s">
        <v>418</v>
      </c>
      <c r="E361" s="23">
        <v>126</v>
      </c>
      <c r="F361" s="577"/>
      <c r="G361" s="577"/>
      <c r="H361" s="326"/>
      <c r="I361" s="9" t="s">
        <v>16</v>
      </c>
    </row>
    <row r="362" spans="1:24" ht="33" customHeight="1" x14ac:dyDescent="0.2">
      <c r="A362" s="623"/>
      <c r="B362" s="284" t="s">
        <v>423</v>
      </c>
      <c r="C362" s="558" t="s">
        <v>336</v>
      </c>
      <c r="D362" s="554" t="s">
        <v>418</v>
      </c>
      <c r="E362" s="23">
        <v>46.4</v>
      </c>
      <c r="F362" s="577"/>
      <c r="G362" s="577"/>
      <c r="H362" s="326"/>
      <c r="I362" s="9" t="s">
        <v>16</v>
      </c>
    </row>
    <row r="363" spans="1:24" ht="33" customHeight="1" x14ac:dyDescent="0.2">
      <c r="A363" s="623"/>
      <c r="B363" s="284" t="s">
        <v>424</v>
      </c>
      <c r="C363" s="558" t="s">
        <v>336</v>
      </c>
      <c r="D363" s="554" t="s">
        <v>418</v>
      </c>
      <c r="E363" s="23">
        <v>46.4</v>
      </c>
      <c r="F363" s="577"/>
      <c r="G363" s="577"/>
      <c r="H363" s="326"/>
      <c r="I363" s="9" t="s">
        <v>16</v>
      </c>
    </row>
    <row r="364" spans="1:24" ht="33" customHeight="1" x14ac:dyDescent="0.2">
      <c r="A364" s="623"/>
      <c r="B364" s="284" t="s">
        <v>425</v>
      </c>
      <c r="C364" s="558" t="s">
        <v>336</v>
      </c>
      <c r="D364" s="554" t="s">
        <v>418</v>
      </c>
      <c r="E364" s="23">
        <v>46.4</v>
      </c>
      <c r="F364" s="577"/>
      <c r="G364" s="577"/>
      <c r="H364" s="326"/>
      <c r="I364" s="9" t="s">
        <v>16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4" ht="33" customHeight="1" x14ac:dyDescent="0.2">
      <c r="A365" s="623"/>
      <c r="B365" s="284" t="s">
        <v>426</v>
      </c>
      <c r="C365" s="558" t="s">
        <v>336</v>
      </c>
      <c r="D365" s="554" t="s">
        <v>418</v>
      </c>
      <c r="E365" s="23">
        <v>46.4</v>
      </c>
      <c r="F365" s="577"/>
      <c r="G365" s="577"/>
      <c r="H365" s="326"/>
      <c r="I365" s="9" t="s">
        <v>16</v>
      </c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4" s="63" customFormat="1" ht="33" customHeight="1" x14ac:dyDescent="0.2">
      <c r="A366" s="623"/>
      <c r="B366" s="284" t="s">
        <v>427</v>
      </c>
      <c r="C366" s="558" t="s">
        <v>336</v>
      </c>
      <c r="D366" s="554" t="s">
        <v>418</v>
      </c>
      <c r="E366" s="23">
        <v>46.4</v>
      </c>
      <c r="F366" s="577"/>
      <c r="G366" s="577"/>
      <c r="H366" s="326"/>
      <c r="I366" s="9" t="s">
        <v>16</v>
      </c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542"/>
    </row>
    <row r="367" spans="1:24" s="16" customFormat="1" ht="33" customHeight="1" x14ac:dyDescent="0.2">
      <c r="A367" s="623"/>
      <c r="B367" s="284" t="s">
        <v>428</v>
      </c>
      <c r="C367" s="558" t="s">
        <v>336</v>
      </c>
      <c r="D367" s="554" t="s">
        <v>418</v>
      </c>
      <c r="E367" s="23">
        <v>92.8</v>
      </c>
      <c r="F367" s="577"/>
      <c r="G367" s="577"/>
      <c r="H367" s="326"/>
      <c r="I367" s="9" t="s">
        <v>16</v>
      </c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61"/>
    </row>
    <row r="368" spans="1:24" s="16" customFormat="1" ht="33" customHeight="1" x14ac:dyDescent="0.2">
      <c r="A368" s="623"/>
      <c r="B368" s="284" t="s">
        <v>429</v>
      </c>
      <c r="C368" s="558" t="s">
        <v>336</v>
      </c>
      <c r="D368" s="554" t="s">
        <v>418</v>
      </c>
      <c r="E368" s="23">
        <v>92.8</v>
      </c>
      <c r="F368" s="577"/>
      <c r="G368" s="577"/>
      <c r="H368" s="326"/>
      <c r="I368" s="9" t="s">
        <v>16</v>
      </c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61"/>
    </row>
    <row r="369" spans="1:24" s="16" customFormat="1" ht="33" customHeight="1" x14ac:dyDescent="0.2">
      <c r="A369" s="623"/>
      <c r="B369" s="284" t="s">
        <v>430</v>
      </c>
      <c r="C369" s="558" t="s">
        <v>336</v>
      </c>
      <c r="D369" s="554" t="s">
        <v>418</v>
      </c>
      <c r="E369" s="23">
        <v>92.8</v>
      </c>
      <c r="F369" s="577"/>
      <c r="G369" s="577"/>
      <c r="H369" s="326"/>
      <c r="I369" s="9" t="s">
        <v>16</v>
      </c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61"/>
    </row>
    <row r="370" spans="1:24" s="16" customFormat="1" ht="33" customHeight="1" x14ac:dyDescent="0.2">
      <c r="A370" s="623"/>
      <c r="B370" s="284" t="s">
        <v>431</v>
      </c>
      <c r="C370" s="558" t="s">
        <v>336</v>
      </c>
      <c r="D370" s="554" t="s">
        <v>418</v>
      </c>
      <c r="E370" s="23">
        <v>92.8</v>
      </c>
      <c r="F370" s="577"/>
      <c r="G370" s="577"/>
      <c r="H370" s="326"/>
      <c r="I370" s="9" t="s">
        <v>16</v>
      </c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61"/>
    </row>
    <row r="371" spans="1:24" s="16" customFormat="1" ht="33" customHeight="1" x14ac:dyDescent="0.2">
      <c r="A371" s="623"/>
      <c r="B371" s="284" t="s">
        <v>432</v>
      </c>
      <c r="C371" s="558" t="s">
        <v>336</v>
      </c>
      <c r="D371" s="554" t="s">
        <v>418</v>
      </c>
      <c r="E371" s="23">
        <v>232</v>
      </c>
      <c r="F371" s="577"/>
      <c r="G371" s="577"/>
      <c r="H371" s="326"/>
      <c r="I371" s="9" t="s">
        <v>16</v>
      </c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61"/>
    </row>
    <row r="372" spans="1:24" s="16" customFormat="1" ht="33" customHeight="1" x14ac:dyDescent="0.2">
      <c r="A372" s="623"/>
      <c r="B372" s="284" t="s">
        <v>433</v>
      </c>
      <c r="C372" s="558" t="s">
        <v>336</v>
      </c>
      <c r="D372" s="554" t="s">
        <v>418</v>
      </c>
      <c r="E372" s="23">
        <v>59</v>
      </c>
      <c r="F372" s="577"/>
      <c r="G372" s="577"/>
      <c r="H372" s="326"/>
      <c r="I372" s="9" t="s">
        <v>16</v>
      </c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61"/>
    </row>
    <row r="373" spans="1:24" s="16" customFormat="1" ht="33" customHeight="1" x14ac:dyDescent="0.2">
      <c r="A373" s="623"/>
      <c r="B373" s="284" t="s">
        <v>434</v>
      </c>
      <c r="C373" s="558" t="s">
        <v>336</v>
      </c>
      <c r="D373" s="554" t="s">
        <v>418</v>
      </c>
      <c r="E373" s="23">
        <v>59</v>
      </c>
      <c r="F373" s="577"/>
      <c r="G373" s="577"/>
      <c r="H373" s="326"/>
      <c r="I373" s="9" t="s">
        <v>16</v>
      </c>
      <c r="J373" s="4"/>
      <c r="K373" s="4"/>
      <c r="L373" s="4"/>
      <c r="M373" s="4"/>
      <c r="N373" s="4"/>
      <c r="O373" s="4"/>
      <c r="P373" s="4"/>
      <c r="Q373" s="4"/>
      <c r="R373" s="4"/>
      <c r="S373" s="544"/>
      <c r="T373" s="304"/>
      <c r="U373" s="304"/>
      <c r="V373" s="304"/>
      <c r="W373" s="304"/>
    </row>
    <row r="374" spans="1:24" s="16" customFormat="1" ht="44.25" customHeight="1" x14ac:dyDescent="0.2">
      <c r="A374" s="623"/>
      <c r="B374" s="284" t="s">
        <v>435</v>
      </c>
      <c r="C374" s="558" t="s">
        <v>336</v>
      </c>
      <c r="D374" s="554" t="s">
        <v>418</v>
      </c>
      <c r="E374" s="23">
        <v>150</v>
      </c>
      <c r="F374" s="577"/>
      <c r="G374" s="577"/>
      <c r="H374" s="326"/>
      <c r="I374" s="9" t="s">
        <v>16</v>
      </c>
      <c r="J374" s="4"/>
      <c r="K374" s="4"/>
      <c r="L374" s="4"/>
      <c r="M374" s="4"/>
      <c r="N374" s="4"/>
      <c r="O374" s="4"/>
      <c r="P374" s="4"/>
      <c r="Q374" s="4"/>
      <c r="R374" s="4"/>
      <c r="S374" s="461"/>
    </row>
    <row r="375" spans="1:24" s="16" customFormat="1" ht="35.25" customHeight="1" x14ac:dyDescent="0.2">
      <c r="A375" s="623"/>
      <c r="B375" s="284" t="s">
        <v>436</v>
      </c>
      <c r="C375" s="558" t="s">
        <v>336</v>
      </c>
      <c r="D375" s="554" t="s">
        <v>418</v>
      </c>
      <c r="E375" s="23">
        <v>100</v>
      </c>
      <c r="F375" s="577"/>
      <c r="G375" s="577"/>
      <c r="H375" s="326"/>
      <c r="I375" s="9" t="s">
        <v>16</v>
      </c>
      <c r="J375" s="4"/>
      <c r="K375" s="4"/>
      <c r="L375" s="4"/>
      <c r="M375" s="4"/>
      <c r="N375" s="4"/>
      <c r="O375" s="4"/>
      <c r="P375" s="4"/>
      <c r="Q375" s="4"/>
      <c r="R375" s="4"/>
      <c r="S375" s="461"/>
    </row>
    <row r="376" spans="1:24" s="16" customFormat="1" ht="35.25" customHeight="1" x14ac:dyDescent="0.2">
      <c r="A376" s="623"/>
      <c r="B376" s="284" t="s">
        <v>437</v>
      </c>
      <c r="C376" s="558" t="s">
        <v>336</v>
      </c>
      <c r="D376" s="554" t="s">
        <v>418</v>
      </c>
      <c r="E376" s="23">
        <v>100</v>
      </c>
      <c r="F376" s="577"/>
      <c r="G376" s="577"/>
      <c r="H376" s="326"/>
      <c r="I376" s="9" t="s">
        <v>16</v>
      </c>
      <c r="J376" s="4"/>
      <c r="K376" s="4"/>
      <c r="L376" s="4"/>
      <c r="M376" s="4"/>
      <c r="N376" s="4"/>
      <c r="O376" s="4"/>
      <c r="P376" s="4"/>
      <c r="Q376" s="4"/>
      <c r="R376" s="4"/>
      <c r="S376" s="461"/>
    </row>
    <row r="377" spans="1:24" s="16" customFormat="1" ht="35.25" customHeight="1" x14ac:dyDescent="0.2">
      <c r="A377" s="623"/>
      <c r="B377" s="284" t="s">
        <v>438</v>
      </c>
      <c r="C377" s="558" t="s">
        <v>336</v>
      </c>
      <c r="D377" s="554" t="s">
        <v>418</v>
      </c>
      <c r="E377" s="23">
        <v>232</v>
      </c>
      <c r="F377" s="577"/>
      <c r="G377" s="577"/>
      <c r="H377" s="326"/>
      <c r="I377" s="9" t="s">
        <v>16</v>
      </c>
      <c r="J377" s="4"/>
      <c r="K377" s="4"/>
      <c r="L377" s="4"/>
      <c r="M377" s="4"/>
      <c r="N377" s="4"/>
      <c r="O377" s="4"/>
      <c r="P377" s="4"/>
      <c r="Q377" s="4"/>
      <c r="R377" s="4"/>
      <c r="S377" s="461"/>
    </row>
    <row r="378" spans="1:24" s="16" customFormat="1" ht="35.25" customHeight="1" x14ac:dyDescent="0.2">
      <c r="A378" s="623"/>
      <c r="B378" s="284" t="s">
        <v>439</v>
      </c>
      <c r="C378" s="558" t="s">
        <v>336</v>
      </c>
      <c r="D378" s="554" t="s">
        <v>418</v>
      </c>
      <c r="E378" s="23">
        <v>696</v>
      </c>
      <c r="F378" s="577">
        <v>604</v>
      </c>
      <c r="G378" s="577"/>
      <c r="H378" s="326"/>
      <c r="I378" s="9" t="s">
        <v>16</v>
      </c>
      <c r="J378" s="4"/>
      <c r="K378" s="4"/>
      <c r="L378" s="4"/>
      <c r="M378" s="4"/>
      <c r="N378" s="4"/>
      <c r="O378" s="4"/>
      <c r="P378" s="4"/>
      <c r="Q378" s="4"/>
      <c r="R378" s="4"/>
      <c r="S378" s="461"/>
    </row>
    <row r="379" spans="1:24" s="16" customFormat="1" ht="35.25" customHeight="1" x14ac:dyDescent="0.2">
      <c r="A379" s="623"/>
      <c r="B379" s="284" t="s">
        <v>440</v>
      </c>
      <c r="C379" s="558" t="s">
        <v>336</v>
      </c>
      <c r="D379" s="554" t="s">
        <v>418</v>
      </c>
      <c r="E379" s="23">
        <v>670</v>
      </c>
      <c r="F379" s="577"/>
      <c r="G379" s="577"/>
      <c r="H379" s="326"/>
      <c r="I379" s="9" t="s">
        <v>16</v>
      </c>
      <c r="J379" s="4"/>
      <c r="K379" s="4"/>
      <c r="L379" s="4"/>
      <c r="M379" s="4"/>
      <c r="N379" s="4"/>
      <c r="O379" s="4"/>
      <c r="P379" s="4"/>
      <c r="Q379" s="4"/>
      <c r="R379" s="4"/>
      <c r="S379" s="461"/>
    </row>
    <row r="380" spans="1:24" s="16" customFormat="1" ht="33" customHeight="1" x14ac:dyDescent="0.2">
      <c r="A380" s="623"/>
      <c r="B380" s="311" t="s">
        <v>441</v>
      </c>
      <c r="C380" s="312" t="s">
        <v>336</v>
      </c>
      <c r="D380" s="87" t="s">
        <v>442</v>
      </c>
      <c r="E380" s="331">
        <f>16228-5308</f>
        <v>10920</v>
      </c>
      <c r="F380" s="313">
        <v>15000</v>
      </c>
      <c r="G380" s="313">
        <v>15000</v>
      </c>
      <c r="H380" s="327"/>
      <c r="I380" s="9" t="s">
        <v>16</v>
      </c>
      <c r="J380" s="4"/>
      <c r="K380" s="4"/>
      <c r="L380" s="4"/>
      <c r="M380" s="4"/>
      <c r="N380" s="4"/>
      <c r="O380" s="4"/>
      <c r="P380" s="4"/>
      <c r="Q380" s="4"/>
      <c r="R380" s="4"/>
      <c r="S380" s="461"/>
    </row>
    <row r="381" spans="1:24" s="16" customFormat="1" ht="36" customHeight="1" x14ac:dyDescent="0.2">
      <c r="A381" s="623"/>
      <c r="B381" s="284" t="s">
        <v>443</v>
      </c>
      <c r="C381" s="558" t="s">
        <v>336</v>
      </c>
      <c r="D381" s="554" t="s">
        <v>442</v>
      </c>
      <c r="E381" s="23">
        <v>232</v>
      </c>
      <c r="F381" s="577"/>
      <c r="G381" s="577"/>
      <c r="H381" s="326"/>
      <c r="I381" s="9" t="s">
        <v>16</v>
      </c>
      <c r="J381" s="4"/>
      <c r="K381" s="4"/>
      <c r="L381" s="4"/>
      <c r="M381" s="4"/>
      <c r="N381" s="4"/>
      <c r="O381" s="4"/>
      <c r="P381" s="4"/>
      <c r="Q381" s="4"/>
      <c r="R381" s="4"/>
      <c r="S381" s="461"/>
    </row>
    <row r="382" spans="1:24" s="16" customFormat="1" ht="25.5" customHeight="1" x14ac:dyDescent="0.2">
      <c r="A382" s="623"/>
      <c r="B382" s="284" t="s">
        <v>444</v>
      </c>
      <c r="C382" s="558" t="s">
        <v>336</v>
      </c>
      <c r="D382" s="554" t="s">
        <v>442</v>
      </c>
      <c r="E382" s="23">
        <v>170</v>
      </c>
      <c r="F382" s="577"/>
      <c r="G382" s="577"/>
      <c r="H382" s="326"/>
      <c r="I382" s="9" t="s">
        <v>16</v>
      </c>
      <c r="J382" s="4"/>
      <c r="K382" s="4"/>
      <c r="L382" s="4"/>
      <c r="M382" s="4"/>
      <c r="N382" s="4"/>
      <c r="O382" s="4"/>
      <c r="P382" s="4"/>
      <c r="Q382" s="4"/>
      <c r="R382" s="4"/>
      <c r="S382" s="542"/>
    </row>
    <row r="383" spans="1:24" s="16" customFormat="1" ht="49.5" customHeight="1" x14ac:dyDescent="0.2">
      <c r="A383" s="623"/>
      <c r="B383" s="284" t="s">
        <v>445</v>
      </c>
      <c r="C383" s="558" t="s">
        <v>336</v>
      </c>
      <c r="D383" s="554" t="s">
        <v>442</v>
      </c>
      <c r="E383" s="23">
        <v>129.19999999999999</v>
      </c>
      <c r="F383" s="577"/>
      <c r="G383" s="577"/>
      <c r="H383" s="326"/>
      <c r="I383" s="9" t="s">
        <v>16</v>
      </c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61"/>
    </row>
    <row r="384" spans="1:24" s="16" customFormat="1" ht="36" customHeight="1" x14ac:dyDescent="0.2">
      <c r="A384" s="623"/>
      <c r="B384" s="311" t="s">
        <v>446</v>
      </c>
      <c r="C384" s="312" t="s">
        <v>336</v>
      </c>
      <c r="D384" s="310" t="s">
        <v>447</v>
      </c>
      <c r="E384" s="331">
        <v>400</v>
      </c>
      <c r="F384" s="313"/>
      <c r="G384" s="313"/>
      <c r="H384" s="327"/>
      <c r="I384" s="9" t="s">
        <v>16</v>
      </c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61"/>
    </row>
    <row r="385" spans="1:20" s="16" customFormat="1" ht="36" customHeight="1" x14ac:dyDescent="0.2">
      <c r="A385" s="623"/>
      <c r="B385" s="560" t="s">
        <v>448</v>
      </c>
      <c r="C385" s="88" t="s">
        <v>336</v>
      </c>
      <c r="D385" s="32" t="s">
        <v>442</v>
      </c>
      <c r="E385" s="518">
        <v>200</v>
      </c>
      <c r="F385" s="313"/>
      <c r="G385" s="313"/>
      <c r="H385" s="327"/>
      <c r="I385" s="9" t="s">
        <v>16</v>
      </c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61"/>
    </row>
    <row r="386" spans="1:20" s="16" customFormat="1" ht="36" customHeight="1" x14ac:dyDescent="0.2">
      <c r="A386" s="623"/>
      <c r="B386" s="560" t="s">
        <v>449</v>
      </c>
      <c r="C386" s="88" t="s">
        <v>336</v>
      </c>
      <c r="D386" s="32" t="s">
        <v>442</v>
      </c>
      <c r="E386" s="518">
        <v>169</v>
      </c>
      <c r="F386" s="313"/>
      <c r="G386" s="313"/>
      <c r="H386" s="327"/>
      <c r="I386" s="9" t="s">
        <v>16</v>
      </c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61"/>
    </row>
    <row r="387" spans="1:20" s="16" customFormat="1" ht="36" customHeight="1" x14ac:dyDescent="0.2">
      <c r="A387" s="623"/>
      <c r="B387" s="560" t="s">
        <v>450</v>
      </c>
      <c r="C387" s="88" t="s">
        <v>336</v>
      </c>
      <c r="D387" s="32" t="s">
        <v>442</v>
      </c>
      <c r="E387" s="518">
        <v>169</v>
      </c>
      <c r="F387" s="313"/>
      <c r="G387" s="313"/>
      <c r="H387" s="327"/>
      <c r="I387" s="9" t="s">
        <v>16</v>
      </c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61"/>
    </row>
    <row r="388" spans="1:20" s="16" customFormat="1" ht="36" customHeight="1" x14ac:dyDescent="0.2">
      <c r="A388" s="623"/>
      <c r="B388" s="560" t="s">
        <v>451</v>
      </c>
      <c r="C388" s="88" t="s">
        <v>336</v>
      </c>
      <c r="D388" s="32" t="s">
        <v>442</v>
      </c>
      <c r="E388" s="518">
        <v>169</v>
      </c>
      <c r="F388" s="313"/>
      <c r="G388" s="313"/>
      <c r="H388" s="327"/>
      <c r="I388" s="9" t="s">
        <v>16</v>
      </c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61"/>
    </row>
    <row r="389" spans="1:20" s="16" customFormat="1" ht="36" customHeight="1" x14ac:dyDescent="0.2">
      <c r="A389" s="623"/>
      <c r="B389" s="560" t="s">
        <v>452</v>
      </c>
      <c r="C389" s="88" t="s">
        <v>336</v>
      </c>
      <c r="D389" s="32" t="s">
        <v>442</v>
      </c>
      <c r="E389" s="518">
        <v>169</v>
      </c>
      <c r="F389" s="313"/>
      <c r="G389" s="313"/>
      <c r="H389" s="327"/>
      <c r="I389" s="9" t="s">
        <v>16</v>
      </c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61"/>
    </row>
    <row r="390" spans="1:20" s="16" customFormat="1" ht="36" customHeight="1" x14ac:dyDescent="0.2">
      <c r="A390" s="623"/>
      <c r="B390" s="560" t="s">
        <v>453</v>
      </c>
      <c r="C390" s="88" t="s">
        <v>336</v>
      </c>
      <c r="D390" s="32" t="s">
        <v>442</v>
      </c>
      <c r="E390" s="518">
        <v>168</v>
      </c>
      <c r="F390" s="313"/>
      <c r="G390" s="313"/>
      <c r="H390" s="327"/>
      <c r="I390" s="9" t="s">
        <v>16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61"/>
    </row>
    <row r="391" spans="1:20" s="16" customFormat="1" ht="36" customHeight="1" x14ac:dyDescent="0.2">
      <c r="A391" s="623"/>
      <c r="B391" s="560" t="s">
        <v>454</v>
      </c>
      <c r="C391" s="88" t="s">
        <v>336</v>
      </c>
      <c r="D391" s="32" t="s">
        <v>442</v>
      </c>
      <c r="E391" s="518">
        <v>168</v>
      </c>
      <c r="F391" s="313"/>
      <c r="G391" s="313"/>
      <c r="H391" s="327"/>
      <c r="I391" s="9" t="s">
        <v>16</v>
      </c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61"/>
    </row>
    <row r="392" spans="1:20" s="16" customFormat="1" ht="36" customHeight="1" x14ac:dyDescent="0.2">
      <c r="A392" s="623"/>
      <c r="B392" s="560" t="s">
        <v>455</v>
      </c>
      <c r="C392" s="88" t="s">
        <v>336</v>
      </c>
      <c r="D392" s="32" t="s">
        <v>442</v>
      </c>
      <c r="E392" s="518">
        <v>464</v>
      </c>
      <c r="F392" s="313"/>
      <c r="G392" s="313"/>
      <c r="H392" s="327"/>
      <c r="I392" s="9" t="s">
        <v>16</v>
      </c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61"/>
    </row>
    <row r="393" spans="1:20" s="16" customFormat="1" ht="36" customHeight="1" x14ac:dyDescent="0.2">
      <c r="A393" s="623"/>
      <c r="B393" s="560" t="s">
        <v>456</v>
      </c>
      <c r="C393" s="88" t="s">
        <v>336</v>
      </c>
      <c r="D393" s="32" t="s">
        <v>442</v>
      </c>
      <c r="E393" s="518">
        <v>232</v>
      </c>
      <c r="F393" s="313"/>
      <c r="G393" s="313"/>
      <c r="H393" s="327"/>
      <c r="I393" s="9" t="s">
        <v>16</v>
      </c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61"/>
    </row>
    <row r="394" spans="1:20" s="16" customFormat="1" ht="36" customHeight="1" x14ac:dyDescent="0.2">
      <c r="A394" s="623"/>
      <c r="B394" s="560" t="s">
        <v>457</v>
      </c>
      <c r="C394" s="88" t="s">
        <v>336</v>
      </c>
      <c r="D394" s="32" t="s">
        <v>442</v>
      </c>
      <c r="E394" s="518">
        <v>232</v>
      </c>
      <c r="F394" s="313"/>
      <c r="G394" s="313"/>
      <c r="H394" s="327"/>
      <c r="I394" s="9" t="s">
        <v>16</v>
      </c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61"/>
    </row>
    <row r="395" spans="1:20" s="16" customFormat="1" ht="39" customHeight="1" x14ac:dyDescent="0.2">
      <c r="A395" s="623"/>
      <c r="B395" s="560" t="s">
        <v>458</v>
      </c>
      <c r="C395" s="88" t="s">
        <v>336</v>
      </c>
      <c r="D395" s="32" t="s">
        <v>442</v>
      </c>
      <c r="E395" s="518">
        <v>155</v>
      </c>
      <c r="F395" s="313"/>
      <c r="G395" s="313"/>
      <c r="H395" s="327"/>
      <c r="I395" s="9" t="s">
        <v>16</v>
      </c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61"/>
    </row>
    <row r="396" spans="1:20" s="16" customFormat="1" ht="45" x14ac:dyDescent="0.2">
      <c r="A396" s="623"/>
      <c r="B396" s="560" t="s">
        <v>459</v>
      </c>
      <c r="C396" s="88" t="s">
        <v>336</v>
      </c>
      <c r="D396" s="32" t="s">
        <v>442</v>
      </c>
      <c r="E396" s="518">
        <v>155</v>
      </c>
      <c r="F396" s="313"/>
      <c r="G396" s="313"/>
      <c r="H396" s="327"/>
      <c r="I396" s="9" t="s">
        <v>16</v>
      </c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61"/>
    </row>
    <row r="397" spans="1:20" s="16" customFormat="1" ht="45" x14ac:dyDescent="0.2">
      <c r="A397" s="623"/>
      <c r="B397" s="560" t="s">
        <v>460</v>
      </c>
      <c r="C397" s="88" t="s">
        <v>336</v>
      </c>
      <c r="D397" s="32" t="s">
        <v>442</v>
      </c>
      <c r="E397" s="518">
        <v>100</v>
      </c>
      <c r="F397" s="313"/>
      <c r="G397" s="313"/>
      <c r="H397" s="327"/>
      <c r="I397" s="9" t="s">
        <v>16</v>
      </c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61"/>
    </row>
    <row r="398" spans="1:20" s="16" customFormat="1" ht="45" x14ac:dyDescent="0.2">
      <c r="A398" s="623"/>
      <c r="B398" s="560" t="s">
        <v>461</v>
      </c>
      <c r="C398" s="88" t="s">
        <v>336</v>
      </c>
      <c r="D398" s="32" t="s">
        <v>442</v>
      </c>
      <c r="E398" s="518">
        <v>100</v>
      </c>
      <c r="F398" s="313"/>
      <c r="G398" s="313"/>
      <c r="H398" s="327"/>
      <c r="I398" s="9" t="s">
        <v>16</v>
      </c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61"/>
    </row>
    <row r="399" spans="1:20" s="16" customFormat="1" ht="33.75" x14ac:dyDescent="0.2">
      <c r="A399" s="623"/>
      <c r="B399" s="560" t="s">
        <v>462</v>
      </c>
      <c r="C399" s="88" t="s">
        <v>336</v>
      </c>
      <c r="D399" s="32" t="s">
        <v>418</v>
      </c>
      <c r="E399" s="518">
        <v>232</v>
      </c>
      <c r="F399" s="313"/>
      <c r="G399" s="313"/>
      <c r="H399" s="327"/>
      <c r="I399" s="9" t="s">
        <v>16</v>
      </c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61"/>
    </row>
    <row r="400" spans="1:20" s="16" customFormat="1" ht="33.75" x14ac:dyDescent="0.2">
      <c r="A400" s="623"/>
      <c r="B400" s="560" t="s">
        <v>463</v>
      </c>
      <c r="C400" s="88" t="s">
        <v>336</v>
      </c>
      <c r="D400" s="32" t="s">
        <v>418</v>
      </c>
      <c r="E400" s="518">
        <v>116</v>
      </c>
      <c r="F400" s="313"/>
      <c r="G400" s="313"/>
      <c r="H400" s="327"/>
      <c r="I400" s="9" t="s">
        <v>16</v>
      </c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61"/>
    </row>
    <row r="401" spans="1:31" s="16" customFormat="1" ht="33.75" x14ac:dyDescent="0.2">
      <c r="A401" s="623"/>
      <c r="B401" s="560" t="s">
        <v>464</v>
      </c>
      <c r="C401" s="88" t="s">
        <v>336</v>
      </c>
      <c r="D401" s="32" t="s">
        <v>418</v>
      </c>
      <c r="E401" s="518">
        <v>116</v>
      </c>
      <c r="F401" s="313"/>
      <c r="G401" s="313"/>
      <c r="H401" s="327"/>
      <c r="I401" s="9" t="s">
        <v>16</v>
      </c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61"/>
    </row>
    <row r="402" spans="1:31" s="16" customFormat="1" ht="56.25" x14ac:dyDescent="0.2">
      <c r="A402" s="623"/>
      <c r="B402" s="560" t="s">
        <v>465</v>
      </c>
      <c r="C402" s="88" t="s">
        <v>336</v>
      </c>
      <c r="D402" s="32" t="s">
        <v>418</v>
      </c>
      <c r="E402" s="518">
        <v>1000</v>
      </c>
      <c r="F402" s="313"/>
      <c r="G402" s="313"/>
      <c r="H402" s="327"/>
      <c r="I402" s="9" t="s">
        <v>16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61"/>
    </row>
    <row r="403" spans="1:31" s="16" customFormat="1" ht="33.75" x14ac:dyDescent="0.2">
      <c r="A403" s="623"/>
      <c r="B403" s="560" t="s">
        <v>466</v>
      </c>
      <c r="C403" s="88" t="s">
        <v>336</v>
      </c>
      <c r="D403" s="32" t="s">
        <v>418</v>
      </c>
      <c r="E403" s="518">
        <f>500-168-168</f>
        <v>164</v>
      </c>
      <c r="F403" s="313"/>
      <c r="G403" s="313"/>
      <c r="H403" s="327"/>
      <c r="I403" s="9" t="s">
        <v>16</v>
      </c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61"/>
    </row>
    <row r="404" spans="1:31" s="16" customFormat="1" ht="33.75" x14ac:dyDescent="0.2">
      <c r="A404" s="623"/>
      <c r="B404" s="560" t="s">
        <v>467</v>
      </c>
      <c r="C404" s="88" t="s">
        <v>336</v>
      </c>
      <c r="D404" s="579" t="s">
        <v>418</v>
      </c>
      <c r="E404" s="518">
        <v>154</v>
      </c>
      <c r="F404" s="313"/>
      <c r="G404" s="313"/>
      <c r="H404" s="327"/>
      <c r="I404" s="9" t="s">
        <v>16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61"/>
    </row>
    <row r="405" spans="1:31" s="16" customFormat="1" ht="33.75" x14ac:dyDescent="0.2">
      <c r="A405" s="623"/>
      <c r="B405" s="560" t="s">
        <v>468</v>
      </c>
      <c r="C405" s="88" t="s">
        <v>336</v>
      </c>
      <c r="D405" s="579" t="s">
        <v>418</v>
      </c>
      <c r="E405" s="518">
        <v>168</v>
      </c>
      <c r="F405" s="313"/>
      <c r="G405" s="313"/>
      <c r="H405" s="327"/>
      <c r="I405" s="9" t="s">
        <v>16</v>
      </c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61"/>
    </row>
    <row r="406" spans="1:31" s="16" customFormat="1" ht="33.75" x14ac:dyDescent="0.2">
      <c r="A406" s="623"/>
      <c r="B406" s="560" t="s">
        <v>469</v>
      </c>
      <c r="C406" s="88" t="s">
        <v>336</v>
      </c>
      <c r="D406" s="579" t="s">
        <v>418</v>
      </c>
      <c r="E406" s="518">
        <v>168</v>
      </c>
      <c r="F406" s="313"/>
      <c r="G406" s="313"/>
      <c r="H406" s="327"/>
      <c r="I406" s="9" t="s">
        <v>16</v>
      </c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61"/>
    </row>
    <row r="407" spans="1:31" s="16" customFormat="1" ht="33.75" x14ac:dyDescent="0.2">
      <c r="A407" s="623"/>
      <c r="B407" s="560" t="s">
        <v>470</v>
      </c>
      <c r="C407" s="88" t="s">
        <v>336</v>
      </c>
      <c r="D407" s="579" t="s">
        <v>418</v>
      </c>
      <c r="E407" s="518">
        <v>168</v>
      </c>
      <c r="F407" s="313"/>
      <c r="G407" s="313"/>
      <c r="H407" s="327"/>
      <c r="I407" s="9" t="s">
        <v>16</v>
      </c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61"/>
    </row>
    <row r="408" spans="1:31" s="16" customFormat="1" ht="33.75" x14ac:dyDescent="0.2">
      <c r="A408" s="623"/>
      <c r="B408" s="560" t="s">
        <v>471</v>
      </c>
      <c r="C408" s="88" t="s">
        <v>336</v>
      </c>
      <c r="D408" s="579" t="s">
        <v>418</v>
      </c>
      <c r="E408" s="518">
        <v>168</v>
      </c>
      <c r="F408" s="313"/>
      <c r="G408" s="313"/>
      <c r="H408" s="327"/>
      <c r="I408" s="9" t="s">
        <v>16</v>
      </c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61"/>
    </row>
    <row r="409" spans="1:31" s="16" customFormat="1" ht="33.75" x14ac:dyDescent="0.2">
      <c r="A409" s="623"/>
      <c r="B409" s="560" t="s">
        <v>472</v>
      </c>
      <c r="C409" s="88" t="s">
        <v>336</v>
      </c>
      <c r="D409" s="579" t="s">
        <v>418</v>
      </c>
      <c r="E409" s="518">
        <v>168</v>
      </c>
      <c r="F409" s="313"/>
      <c r="G409" s="313"/>
      <c r="H409" s="327"/>
      <c r="I409" s="9" t="s">
        <v>16</v>
      </c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61"/>
    </row>
    <row r="410" spans="1:31" s="16" customFormat="1" ht="33.75" x14ac:dyDescent="0.2">
      <c r="A410" s="623"/>
      <c r="B410" s="560" t="s">
        <v>473</v>
      </c>
      <c r="C410" s="88" t="s">
        <v>336</v>
      </c>
      <c r="D410" s="579" t="s">
        <v>418</v>
      </c>
      <c r="E410" s="518">
        <v>168</v>
      </c>
      <c r="F410" s="313"/>
      <c r="G410" s="313"/>
      <c r="H410" s="327"/>
      <c r="I410" s="9" t="s">
        <v>16</v>
      </c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61"/>
    </row>
    <row r="411" spans="1:31" s="16" customFormat="1" ht="33.75" x14ac:dyDescent="0.2">
      <c r="A411" s="623"/>
      <c r="B411" s="560" t="s">
        <v>474</v>
      </c>
      <c r="C411" s="88" t="s">
        <v>336</v>
      </c>
      <c r="D411" s="579" t="s">
        <v>418</v>
      </c>
      <c r="E411" s="518">
        <v>168</v>
      </c>
      <c r="F411" s="313"/>
      <c r="G411" s="313"/>
      <c r="H411" s="327"/>
      <c r="I411" s="9" t="s">
        <v>16</v>
      </c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61"/>
    </row>
    <row r="412" spans="1:31" s="16" customFormat="1" ht="33.75" x14ac:dyDescent="0.2">
      <c r="A412" s="623"/>
      <c r="B412" s="560" t="s">
        <v>475</v>
      </c>
      <c r="C412" s="88" t="s">
        <v>336</v>
      </c>
      <c r="D412" s="579" t="s">
        <v>418</v>
      </c>
      <c r="E412" s="518">
        <v>168</v>
      </c>
      <c r="F412" s="313"/>
      <c r="G412" s="313"/>
      <c r="H412" s="327"/>
      <c r="I412" s="9" t="s">
        <v>16</v>
      </c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61"/>
    </row>
    <row r="413" spans="1:31" s="16" customFormat="1" ht="28.5" customHeight="1" x14ac:dyDescent="0.2">
      <c r="A413" s="623"/>
      <c r="B413" s="560" t="s">
        <v>476</v>
      </c>
      <c r="C413" s="88" t="s">
        <v>336</v>
      </c>
      <c r="D413" s="579" t="s">
        <v>418</v>
      </c>
      <c r="E413" s="518">
        <v>232</v>
      </c>
      <c r="F413" s="313"/>
      <c r="G413" s="313"/>
      <c r="H413" s="327"/>
      <c r="I413" s="9" t="s">
        <v>16</v>
      </c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61"/>
    </row>
    <row r="414" spans="1:31" s="16" customFormat="1" ht="45" x14ac:dyDescent="0.2">
      <c r="A414" s="623"/>
      <c r="B414" s="560" t="s">
        <v>477</v>
      </c>
      <c r="C414" s="88" t="s">
        <v>336</v>
      </c>
      <c r="D414" s="579" t="s">
        <v>418</v>
      </c>
      <c r="E414" s="518">
        <v>100</v>
      </c>
      <c r="F414" s="313"/>
      <c r="G414" s="313"/>
      <c r="H414" s="327"/>
      <c r="I414" s="9" t="s">
        <v>16</v>
      </c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42"/>
      <c r="U414" s="543"/>
      <c r="V414" s="543"/>
      <c r="W414" s="543"/>
      <c r="X414" s="543"/>
      <c r="Y414" s="543"/>
      <c r="Z414" s="543"/>
      <c r="AA414" s="543"/>
      <c r="AB414" s="543"/>
      <c r="AC414" s="543"/>
      <c r="AD414" s="543"/>
    </row>
    <row r="415" spans="1:31" s="16" customFormat="1" ht="45" x14ac:dyDescent="0.2">
      <c r="A415" s="623"/>
      <c r="B415" s="560" t="s">
        <v>478</v>
      </c>
      <c r="C415" s="88" t="s">
        <v>336</v>
      </c>
      <c r="D415" s="579" t="s">
        <v>418</v>
      </c>
      <c r="E415" s="518">
        <v>100</v>
      </c>
      <c r="F415" s="313"/>
      <c r="G415" s="313"/>
      <c r="H415" s="327"/>
      <c r="I415" s="9" t="s">
        <v>16</v>
      </c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61"/>
    </row>
    <row r="416" spans="1:31" s="16" customFormat="1" ht="47.25" customHeight="1" x14ac:dyDescent="0.2">
      <c r="A416" s="623"/>
      <c r="B416" s="284" t="s">
        <v>479</v>
      </c>
      <c r="C416" s="558" t="s">
        <v>269</v>
      </c>
      <c r="D416" s="579" t="s">
        <v>442</v>
      </c>
      <c r="E416" s="519"/>
      <c r="F416" s="558"/>
      <c r="G416" s="558"/>
      <c r="H416" s="326">
        <v>450</v>
      </c>
      <c r="I416" s="9" t="s">
        <v>16</v>
      </c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61"/>
    </row>
    <row r="417" spans="1:31" s="16" customFormat="1" ht="35.25" customHeight="1" x14ac:dyDescent="0.2">
      <c r="A417" s="623"/>
      <c r="B417" s="284" t="s">
        <v>480</v>
      </c>
      <c r="C417" s="558" t="s">
        <v>336</v>
      </c>
      <c r="D417" s="579" t="s">
        <v>418</v>
      </c>
      <c r="E417" s="519"/>
      <c r="F417" s="558"/>
      <c r="G417" s="558"/>
      <c r="H417" s="326">
        <v>835</v>
      </c>
      <c r="I417" s="9" t="s">
        <v>16</v>
      </c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61"/>
    </row>
    <row r="418" spans="1:31" s="16" customFormat="1" ht="47.25" customHeight="1" x14ac:dyDescent="0.2">
      <c r="A418" s="623"/>
      <c r="B418" s="284" t="s">
        <v>481</v>
      </c>
      <c r="C418" s="558" t="s">
        <v>336</v>
      </c>
      <c r="D418" s="579" t="s">
        <v>418</v>
      </c>
      <c r="E418" s="519"/>
      <c r="F418" s="558"/>
      <c r="G418" s="558"/>
      <c r="H418" s="326">
        <v>100</v>
      </c>
      <c r="I418" s="9" t="s">
        <v>16</v>
      </c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61"/>
    </row>
    <row r="419" spans="1:31" s="16" customFormat="1" ht="35.25" customHeight="1" x14ac:dyDescent="0.2">
      <c r="A419" s="623"/>
      <c r="B419" s="284" t="s">
        <v>482</v>
      </c>
      <c r="C419" s="558" t="s">
        <v>336</v>
      </c>
      <c r="D419" s="579" t="s">
        <v>418</v>
      </c>
      <c r="E419" s="519"/>
      <c r="F419" s="558"/>
      <c r="G419" s="558"/>
      <c r="H419" s="326">
        <v>139</v>
      </c>
      <c r="I419" s="9" t="s">
        <v>16</v>
      </c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61"/>
    </row>
    <row r="420" spans="1:31" s="63" customFormat="1" ht="60.75" customHeight="1" x14ac:dyDescent="0.2">
      <c r="A420" s="623"/>
      <c r="B420" s="284" t="s">
        <v>1754</v>
      </c>
      <c r="C420" s="558" t="s">
        <v>336</v>
      </c>
      <c r="D420" s="554" t="s">
        <v>418</v>
      </c>
      <c r="E420" s="519"/>
      <c r="F420" s="558"/>
      <c r="G420" s="558"/>
      <c r="H420" s="326">
        <v>120</v>
      </c>
      <c r="I420" s="9" t="s">
        <v>16</v>
      </c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542"/>
    </row>
    <row r="421" spans="1:31" s="16" customFormat="1" ht="26.25" customHeight="1" x14ac:dyDescent="0.2">
      <c r="A421" s="623"/>
      <c r="B421" s="284" t="s">
        <v>483</v>
      </c>
      <c r="C421" s="558" t="s">
        <v>336</v>
      </c>
      <c r="D421" s="554" t="s">
        <v>418</v>
      </c>
      <c r="E421" s="519"/>
      <c r="F421" s="558"/>
      <c r="G421" s="558"/>
      <c r="H421" s="326">
        <v>262.33999999999997</v>
      </c>
      <c r="I421" s="9" t="s">
        <v>16</v>
      </c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61"/>
    </row>
    <row r="422" spans="1:31" s="16" customFormat="1" ht="26.25" customHeight="1" x14ac:dyDescent="0.2">
      <c r="A422" s="623"/>
      <c r="B422" s="284" t="s">
        <v>484</v>
      </c>
      <c r="C422" s="558" t="s">
        <v>336</v>
      </c>
      <c r="D422" s="554" t="s">
        <v>418</v>
      </c>
      <c r="E422" s="519"/>
      <c r="F422" s="558"/>
      <c r="G422" s="558"/>
      <c r="H422" s="326">
        <v>231.1</v>
      </c>
      <c r="I422" s="9" t="s">
        <v>16</v>
      </c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61"/>
    </row>
    <row r="423" spans="1:31" s="16" customFormat="1" ht="34.5" customHeight="1" x14ac:dyDescent="0.2">
      <c r="A423" s="623"/>
      <c r="B423" s="284" t="s">
        <v>485</v>
      </c>
      <c r="C423" s="558" t="s">
        <v>336</v>
      </c>
      <c r="D423" s="554" t="s">
        <v>418</v>
      </c>
      <c r="E423" s="519"/>
      <c r="F423" s="558"/>
      <c r="G423" s="558"/>
      <c r="H423" s="326">
        <v>198.71600000000001</v>
      </c>
      <c r="I423" s="9" t="s">
        <v>16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61"/>
    </row>
    <row r="424" spans="1:31" s="63" customFormat="1" ht="45.75" customHeight="1" x14ac:dyDescent="0.2">
      <c r="A424" s="623"/>
      <c r="B424" s="284" t="s">
        <v>486</v>
      </c>
      <c r="C424" s="558" t="s">
        <v>336</v>
      </c>
      <c r="D424" s="554" t="s">
        <v>418</v>
      </c>
      <c r="E424" s="519"/>
      <c r="F424" s="558"/>
      <c r="G424" s="558"/>
      <c r="H424" s="326">
        <v>290</v>
      </c>
      <c r="I424" s="9" t="s">
        <v>16</v>
      </c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542"/>
    </row>
    <row r="425" spans="1:31" s="16" customFormat="1" ht="24.75" customHeight="1" x14ac:dyDescent="0.2">
      <c r="A425" s="623"/>
      <c r="B425" s="284" t="s">
        <v>487</v>
      </c>
      <c r="C425" s="558" t="s">
        <v>336</v>
      </c>
      <c r="D425" s="554" t="s">
        <v>418</v>
      </c>
      <c r="E425" s="519"/>
      <c r="F425" s="577"/>
      <c r="G425" s="577"/>
      <c r="H425" s="326">
        <v>500</v>
      </c>
      <c r="I425" s="9" t="s">
        <v>16</v>
      </c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61"/>
    </row>
    <row r="426" spans="1:31" s="16" customFormat="1" ht="33.75" customHeight="1" x14ac:dyDescent="0.2">
      <c r="A426" s="623"/>
      <c r="B426" s="311" t="s">
        <v>488</v>
      </c>
      <c r="C426" s="312" t="s">
        <v>336</v>
      </c>
      <c r="D426" s="310" t="s">
        <v>418</v>
      </c>
      <c r="E426" s="517"/>
      <c r="F426" s="313"/>
      <c r="G426" s="313"/>
      <c r="H426" s="327">
        <v>222.8</v>
      </c>
      <c r="I426" s="9" t="s">
        <v>16</v>
      </c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61"/>
    </row>
    <row r="427" spans="1:31" s="16" customFormat="1" ht="45" customHeight="1" x14ac:dyDescent="0.2">
      <c r="A427" s="623"/>
      <c r="B427" s="284" t="s">
        <v>489</v>
      </c>
      <c r="C427" s="558" t="s">
        <v>336</v>
      </c>
      <c r="D427" s="554" t="s">
        <v>418</v>
      </c>
      <c r="E427" s="519"/>
      <c r="F427" s="577"/>
      <c r="G427" s="577"/>
      <c r="H427" s="326">
        <v>56.3</v>
      </c>
      <c r="I427" s="9" t="s">
        <v>16</v>
      </c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61"/>
    </row>
    <row r="428" spans="1:31" s="16" customFormat="1" ht="36.75" customHeight="1" x14ac:dyDescent="0.2">
      <c r="A428" s="623"/>
      <c r="B428" s="284" t="s">
        <v>490</v>
      </c>
      <c r="C428" s="558" t="s">
        <v>336</v>
      </c>
      <c r="D428" s="554" t="s">
        <v>418</v>
      </c>
      <c r="E428" s="332"/>
      <c r="F428" s="577"/>
      <c r="G428" s="577"/>
      <c r="H428" s="326">
        <v>261</v>
      </c>
      <c r="I428" s="9" t="s">
        <v>16</v>
      </c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61"/>
    </row>
    <row r="429" spans="1:31" s="16" customFormat="1" ht="33.75" customHeight="1" x14ac:dyDescent="0.2">
      <c r="A429" s="623"/>
      <c r="B429" s="284" t="s">
        <v>491</v>
      </c>
      <c r="C429" s="558" t="s">
        <v>336</v>
      </c>
      <c r="D429" s="554" t="s">
        <v>418</v>
      </c>
      <c r="E429" s="332"/>
      <c r="F429" s="577"/>
      <c r="G429" s="577"/>
      <c r="H429" s="326">
        <v>148.9</v>
      </c>
      <c r="I429" s="9" t="s">
        <v>16</v>
      </c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61"/>
    </row>
    <row r="430" spans="1:31" s="16" customFormat="1" ht="33.75" customHeight="1" x14ac:dyDescent="0.2">
      <c r="A430" s="623"/>
      <c r="B430" s="284" t="s">
        <v>492</v>
      </c>
      <c r="C430" s="558" t="s">
        <v>336</v>
      </c>
      <c r="D430" s="554" t="s">
        <v>418</v>
      </c>
      <c r="E430" s="332"/>
      <c r="F430" s="577"/>
      <c r="G430" s="577"/>
      <c r="H430" s="326">
        <v>82.8</v>
      </c>
      <c r="I430" s="9" t="s">
        <v>16</v>
      </c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61"/>
    </row>
    <row r="431" spans="1:31" s="16" customFormat="1" ht="33.75" customHeight="1" x14ac:dyDescent="0.2">
      <c r="A431" s="623"/>
      <c r="B431" s="284" t="s">
        <v>493</v>
      </c>
      <c r="C431" s="558" t="s">
        <v>336</v>
      </c>
      <c r="D431" s="554" t="s">
        <v>418</v>
      </c>
      <c r="E431" s="332"/>
      <c r="F431" s="577"/>
      <c r="G431" s="577"/>
      <c r="H431" s="326">
        <v>73.2</v>
      </c>
      <c r="I431" s="9" t="s">
        <v>16</v>
      </c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61"/>
    </row>
    <row r="432" spans="1:31" s="16" customFormat="1" ht="33.75" customHeight="1" x14ac:dyDescent="0.2">
      <c r="A432" s="623"/>
      <c r="B432" s="284" t="s">
        <v>494</v>
      </c>
      <c r="C432" s="558" t="s">
        <v>336</v>
      </c>
      <c r="D432" s="554" t="s">
        <v>418</v>
      </c>
      <c r="E432" s="332"/>
      <c r="F432" s="577"/>
      <c r="G432" s="577"/>
      <c r="H432" s="326">
        <v>78.3</v>
      </c>
      <c r="I432" s="9" t="s">
        <v>16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61"/>
    </row>
    <row r="433" spans="1:31" s="16" customFormat="1" ht="36" customHeight="1" x14ac:dyDescent="0.2">
      <c r="A433" s="623"/>
      <c r="B433" s="284" t="s">
        <v>495</v>
      </c>
      <c r="C433" s="558" t="s">
        <v>336</v>
      </c>
      <c r="D433" s="554" t="s">
        <v>418</v>
      </c>
      <c r="E433" s="332"/>
      <c r="F433" s="577"/>
      <c r="G433" s="577"/>
      <c r="H433" s="326">
        <v>597.80999999999995</v>
      </c>
      <c r="I433" s="9" t="s">
        <v>16</v>
      </c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61"/>
    </row>
    <row r="434" spans="1:31" s="16" customFormat="1" ht="33.75" customHeight="1" x14ac:dyDescent="0.2">
      <c r="A434" s="623"/>
      <c r="B434" s="284" t="s">
        <v>496</v>
      </c>
      <c r="C434" s="558" t="s">
        <v>336</v>
      </c>
      <c r="D434" s="554" t="s">
        <v>418</v>
      </c>
      <c r="E434" s="332"/>
      <c r="F434" s="577"/>
      <c r="G434" s="577"/>
      <c r="H434" s="326">
        <v>68.3</v>
      </c>
      <c r="I434" s="9" t="s">
        <v>16</v>
      </c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61"/>
    </row>
    <row r="435" spans="1:31" s="63" customFormat="1" ht="33.75" customHeight="1" x14ac:dyDescent="0.2">
      <c r="A435" s="623"/>
      <c r="B435" s="284" t="s">
        <v>497</v>
      </c>
      <c r="C435" s="558" t="s">
        <v>336</v>
      </c>
      <c r="D435" s="554" t="s">
        <v>418</v>
      </c>
      <c r="E435" s="332"/>
      <c r="F435" s="577"/>
      <c r="G435" s="577"/>
      <c r="H435" s="326">
        <v>56.3</v>
      </c>
      <c r="I435" s="9" t="s">
        <v>16</v>
      </c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542"/>
    </row>
    <row r="436" spans="1:31" s="16" customFormat="1" ht="33.75" customHeight="1" x14ac:dyDescent="0.2">
      <c r="A436" s="623"/>
      <c r="B436" s="284" t="s">
        <v>498</v>
      </c>
      <c r="C436" s="558" t="s">
        <v>336</v>
      </c>
      <c r="D436" s="554" t="s">
        <v>418</v>
      </c>
      <c r="E436" s="332"/>
      <c r="F436" s="577"/>
      <c r="G436" s="577"/>
      <c r="H436" s="326">
        <v>140.6</v>
      </c>
      <c r="I436" s="9" t="s">
        <v>16</v>
      </c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61"/>
    </row>
    <row r="437" spans="1:31" s="16" customFormat="1" ht="33.75" customHeight="1" x14ac:dyDescent="0.2">
      <c r="A437" s="623"/>
      <c r="B437" s="284" t="s">
        <v>499</v>
      </c>
      <c r="C437" s="558" t="s">
        <v>336</v>
      </c>
      <c r="D437" s="554" t="s">
        <v>418</v>
      </c>
      <c r="E437" s="332"/>
      <c r="F437" s="577"/>
      <c r="G437" s="577"/>
      <c r="H437" s="326">
        <v>140.6</v>
      </c>
      <c r="I437" s="9" t="s">
        <v>16</v>
      </c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61"/>
    </row>
    <row r="438" spans="1:31" s="16" customFormat="1" ht="33.75" customHeight="1" x14ac:dyDescent="0.2">
      <c r="A438" s="623"/>
      <c r="B438" s="284" t="s">
        <v>500</v>
      </c>
      <c r="C438" s="558" t="s">
        <v>336</v>
      </c>
      <c r="D438" s="554" t="s">
        <v>418</v>
      </c>
      <c r="E438" s="332"/>
      <c r="F438" s="577"/>
      <c r="G438" s="577"/>
      <c r="H438" s="326">
        <v>54</v>
      </c>
      <c r="I438" s="9" t="s">
        <v>16</v>
      </c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61"/>
    </row>
    <row r="439" spans="1:31" s="16" customFormat="1" ht="33.75" customHeight="1" x14ac:dyDescent="0.2">
      <c r="A439" s="623"/>
      <c r="B439" s="284" t="s">
        <v>501</v>
      </c>
      <c r="C439" s="558" t="s">
        <v>336</v>
      </c>
      <c r="D439" s="554" t="s">
        <v>418</v>
      </c>
      <c r="E439" s="332"/>
      <c r="F439" s="577"/>
      <c r="G439" s="577"/>
      <c r="H439" s="326">
        <v>81</v>
      </c>
      <c r="I439" s="9" t="s">
        <v>16</v>
      </c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61"/>
    </row>
    <row r="440" spans="1:31" s="16" customFormat="1" ht="33.75" customHeight="1" x14ac:dyDescent="0.2">
      <c r="A440" s="623"/>
      <c r="B440" s="284" t="s">
        <v>502</v>
      </c>
      <c r="C440" s="558" t="s">
        <v>336</v>
      </c>
      <c r="D440" s="554" t="s">
        <v>418</v>
      </c>
      <c r="E440" s="332"/>
      <c r="F440" s="577"/>
      <c r="G440" s="577"/>
      <c r="H440" s="326">
        <v>69.8</v>
      </c>
      <c r="I440" s="9" t="s">
        <v>16</v>
      </c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61"/>
    </row>
    <row r="441" spans="1:31" s="16" customFormat="1" ht="33.75" customHeight="1" x14ac:dyDescent="0.2">
      <c r="A441" s="623"/>
      <c r="B441" s="284" t="s">
        <v>503</v>
      </c>
      <c r="C441" s="558" t="s">
        <v>336</v>
      </c>
      <c r="D441" s="554" t="s">
        <v>418</v>
      </c>
      <c r="E441" s="332"/>
      <c r="F441" s="577"/>
      <c r="G441" s="577"/>
      <c r="H441" s="326">
        <v>76</v>
      </c>
      <c r="I441" s="9" t="s">
        <v>16</v>
      </c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61"/>
    </row>
    <row r="442" spans="1:31" s="16" customFormat="1" ht="33.75" customHeight="1" x14ac:dyDescent="0.2">
      <c r="A442" s="623"/>
      <c r="B442" s="284" t="s">
        <v>504</v>
      </c>
      <c r="C442" s="558" t="s">
        <v>336</v>
      </c>
      <c r="D442" s="554" t="s">
        <v>418</v>
      </c>
      <c r="E442" s="332"/>
      <c r="F442" s="577"/>
      <c r="G442" s="577"/>
      <c r="H442" s="326">
        <v>28.98</v>
      </c>
      <c r="I442" s="9" t="s">
        <v>16</v>
      </c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61"/>
    </row>
    <row r="443" spans="1:31" s="16" customFormat="1" ht="33.75" customHeight="1" x14ac:dyDescent="0.2">
      <c r="A443" s="623"/>
      <c r="B443" s="284" t="s">
        <v>505</v>
      </c>
      <c r="C443" s="558" t="s">
        <v>336</v>
      </c>
      <c r="D443" s="554" t="s">
        <v>418</v>
      </c>
      <c r="E443" s="332"/>
      <c r="F443" s="577"/>
      <c r="G443" s="577"/>
      <c r="H443" s="326">
        <v>45.96</v>
      </c>
      <c r="I443" s="9" t="s">
        <v>16</v>
      </c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61"/>
    </row>
    <row r="444" spans="1:31" s="16" customFormat="1" ht="33.75" customHeight="1" x14ac:dyDescent="0.2">
      <c r="A444" s="623"/>
      <c r="B444" s="284" t="s">
        <v>506</v>
      </c>
      <c r="C444" s="558" t="s">
        <v>336</v>
      </c>
      <c r="D444" s="554" t="s">
        <v>418</v>
      </c>
      <c r="E444" s="332"/>
      <c r="F444" s="577"/>
      <c r="G444" s="577"/>
      <c r="H444" s="326">
        <v>275.60000000000002</v>
      </c>
      <c r="I444" s="9" t="s">
        <v>16</v>
      </c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61"/>
    </row>
    <row r="445" spans="1:31" s="16" customFormat="1" ht="33.75" customHeight="1" x14ac:dyDescent="0.2">
      <c r="A445" s="623"/>
      <c r="B445" s="284" t="s">
        <v>507</v>
      </c>
      <c r="C445" s="558" t="s">
        <v>336</v>
      </c>
      <c r="D445" s="554" t="s">
        <v>418</v>
      </c>
      <c r="E445" s="332"/>
      <c r="F445" s="577"/>
      <c r="G445" s="577"/>
      <c r="H445" s="326">
        <v>150</v>
      </c>
      <c r="I445" s="9" t="s">
        <v>16</v>
      </c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61"/>
    </row>
    <row r="446" spans="1:31" s="16" customFormat="1" ht="33.75" customHeight="1" x14ac:dyDescent="0.2">
      <c r="A446" s="623"/>
      <c r="B446" s="284" t="s">
        <v>508</v>
      </c>
      <c r="C446" s="558" t="s">
        <v>336</v>
      </c>
      <c r="D446" s="554" t="s">
        <v>418</v>
      </c>
      <c r="E446" s="332"/>
      <c r="F446" s="577"/>
      <c r="G446" s="577"/>
      <c r="H446" s="326">
        <v>130</v>
      </c>
      <c r="I446" s="9" t="s">
        <v>16</v>
      </c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61"/>
    </row>
    <row r="447" spans="1:31" s="16" customFormat="1" ht="33.75" customHeight="1" x14ac:dyDescent="0.2">
      <c r="A447" s="623"/>
      <c r="B447" s="284" t="s">
        <v>509</v>
      </c>
      <c r="C447" s="558" t="s">
        <v>336</v>
      </c>
      <c r="D447" s="554" t="s">
        <v>418</v>
      </c>
      <c r="E447" s="332"/>
      <c r="F447" s="577"/>
      <c r="G447" s="577"/>
      <c r="H447" s="326">
        <v>150</v>
      </c>
      <c r="I447" s="9" t="s">
        <v>16</v>
      </c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61"/>
    </row>
    <row r="448" spans="1:31" s="16" customFormat="1" ht="34.5" customHeight="1" x14ac:dyDescent="0.2">
      <c r="A448" s="623"/>
      <c r="B448" s="284" t="s">
        <v>510</v>
      </c>
      <c r="C448" s="558" t="s">
        <v>336</v>
      </c>
      <c r="D448" s="554" t="s">
        <v>418</v>
      </c>
      <c r="E448" s="332"/>
      <c r="F448" s="577"/>
      <c r="G448" s="577"/>
      <c r="H448" s="326">
        <v>55.7</v>
      </c>
      <c r="I448" s="9" t="s">
        <v>16</v>
      </c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61"/>
    </row>
    <row r="449" spans="1:31" s="16" customFormat="1" ht="36" customHeight="1" x14ac:dyDescent="0.2">
      <c r="A449" s="623"/>
      <c r="B449" s="284" t="s">
        <v>511</v>
      </c>
      <c r="C449" s="558" t="s">
        <v>336</v>
      </c>
      <c r="D449" s="554" t="s">
        <v>418</v>
      </c>
      <c r="E449" s="332"/>
      <c r="F449" s="577"/>
      <c r="G449" s="577"/>
      <c r="H449" s="326">
        <v>547</v>
      </c>
      <c r="I449" s="9" t="s">
        <v>16</v>
      </c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61"/>
    </row>
    <row r="450" spans="1:31" s="4" customFormat="1" ht="33" customHeight="1" x14ac:dyDescent="0.2">
      <c r="A450" s="623"/>
      <c r="B450" s="284" t="s">
        <v>512</v>
      </c>
      <c r="C450" s="558" t="s">
        <v>336</v>
      </c>
      <c r="D450" s="554" t="s">
        <v>418</v>
      </c>
      <c r="E450" s="332"/>
      <c r="F450" s="577"/>
      <c r="G450" s="577"/>
      <c r="H450" s="326">
        <v>275</v>
      </c>
      <c r="I450" s="9" t="s">
        <v>16</v>
      </c>
    </row>
    <row r="451" spans="1:31" s="4" customFormat="1" ht="33.75" customHeight="1" x14ac:dyDescent="0.2">
      <c r="A451" s="623"/>
      <c r="B451" s="284" t="s">
        <v>513</v>
      </c>
      <c r="C451" s="558" t="s">
        <v>336</v>
      </c>
      <c r="D451" s="554" t="s">
        <v>418</v>
      </c>
      <c r="E451" s="332"/>
      <c r="F451" s="577"/>
      <c r="G451" s="577"/>
      <c r="H451" s="326">
        <v>75</v>
      </c>
      <c r="I451" s="9" t="s">
        <v>16</v>
      </c>
    </row>
    <row r="452" spans="1:31" s="4" customFormat="1" ht="33.75" customHeight="1" x14ac:dyDescent="0.2">
      <c r="A452" s="623"/>
      <c r="B452" s="284" t="s">
        <v>514</v>
      </c>
      <c r="C452" s="558" t="s">
        <v>336</v>
      </c>
      <c r="D452" s="554" t="s">
        <v>418</v>
      </c>
      <c r="E452" s="332"/>
      <c r="F452" s="577"/>
      <c r="G452" s="577"/>
      <c r="H452" s="326">
        <v>498.6</v>
      </c>
      <c r="I452" s="9" t="s">
        <v>16</v>
      </c>
    </row>
    <row r="453" spans="1:31" s="4" customFormat="1" ht="33.75" customHeight="1" x14ac:dyDescent="0.2">
      <c r="A453" s="623"/>
      <c r="B453" s="284" t="s">
        <v>515</v>
      </c>
      <c r="C453" s="558" t="s">
        <v>336</v>
      </c>
      <c r="D453" s="554" t="s">
        <v>418</v>
      </c>
      <c r="E453" s="332"/>
      <c r="F453" s="577"/>
      <c r="G453" s="577"/>
      <c r="H453" s="326">
        <v>315.10000000000002</v>
      </c>
      <c r="I453" s="9" t="s">
        <v>16</v>
      </c>
    </row>
    <row r="454" spans="1:31" s="4" customFormat="1" ht="35.25" customHeight="1" x14ac:dyDescent="0.2">
      <c r="A454" s="623"/>
      <c r="B454" s="284" t="s">
        <v>516</v>
      </c>
      <c r="C454" s="558" t="s">
        <v>336</v>
      </c>
      <c r="D454" s="554" t="s">
        <v>418</v>
      </c>
      <c r="E454" s="332"/>
      <c r="F454" s="577"/>
      <c r="G454" s="577"/>
      <c r="H454" s="326">
        <v>374.7</v>
      </c>
      <c r="I454" s="9" t="s">
        <v>16</v>
      </c>
    </row>
    <row r="455" spans="1:31" s="4" customFormat="1" ht="47.25" customHeight="1" x14ac:dyDescent="0.2">
      <c r="A455" s="623"/>
      <c r="B455" s="284" t="s">
        <v>517</v>
      </c>
      <c r="C455" s="558" t="s">
        <v>336</v>
      </c>
      <c r="D455" s="554" t="s">
        <v>418</v>
      </c>
      <c r="E455" s="332"/>
      <c r="F455" s="577"/>
      <c r="G455" s="577"/>
      <c r="H455" s="326">
        <v>1100</v>
      </c>
      <c r="I455" s="9" t="s">
        <v>16</v>
      </c>
    </row>
    <row r="456" spans="1:31" s="4" customFormat="1" ht="34.5" customHeight="1" x14ac:dyDescent="0.2">
      <c r="A456" s="623"/>
      <c r="B456" s="284" t="s">
        <v>518</v>
      </c>
      <c r="C456" s="558" t="s">
        <v>336</v>
      </c>
      <c r="D456" s="554" t="s">
        <v>418</v>
      </c>
      <c r="E456" s="332"/>
      <c r="F456" s="577"/>
      <c r="G456" s="577"/>
      <c r="H456" s="326">
        <v>875</v>
      </c>
      <c r="I456" s="9" t="s">
        <v>16</v>
      </c>
    </row>
    <row r="457" spans="1:31" s="4" customFormat="1" ht="33.75" customHeight="1" x14ac:dyDescent="0.2">
      <c r="A457" s="623"/>
      <c r="B457" s="284" t="s">
        <v>519</v>
      </c>
      <c r="C457" s="558" t="s">
        <v>336</v>
      </c>
      <c r="D457" s="554" t="s">
        <v>418</v>
      </c>
      <c r="E457" s="332"/>
      <c r="F457" s="577"/>
      <c r="G457" s="577"/>
      <c r="H457" s="326">
        <v>57</v>
      </c>
      <c r="I457" s="9" t="s">
        <v>16</v>
      </c>
    </row>
    <row r="458" spans="1:31" s="4" customFormat="1" ht="33.75" customHeight="1" x14ac:dyDescent="0.2">
      <c r="A458" s="623"/>
      <c r="B458" s="284" t="s">
        <v>520</v>
      </c>
      <c r="C458" s="558" t="s">
        <v>336</v>
      </c>
      <c r="D458" s="554" t="s">
        <v>418</v>
      </c>
      <c r="E458" s="332"/>
      <c r="F458" s="577"/>
      <c r="G458" s="577"/>
      <c r="H458" s="326">
        <v>195.7</v>
      </c>
      <c r="I458" s="9" t="s">
        <v>16</v>
      </c>
    </row>
    <row r="459" spans="1:31" s="4" customFormat="1" ht="33.75" customHeight="1" x14ac:dyDescent="0.2">
      <c r="A459" s="623"/>
      <c r="B459" s="284" t="s">
        <v>521</v>
      </c>
      <c r="C459" s="558" t="s">
        <v>336</v>
      </c>
      <c r="D459" s="554" t="s">
        <v>418</v>
      </c>
      <c r="E459" s="332"/>
      <c r="F459" s="577"/>
      <c r="G459" s="577"/>
      <c r="H459" s="326">
        <v>187.3</v>
      </c>
      <c r="I459" s="9" t="s">
        <v>16</v>
      </c>
    </row>
    <row r="460" spans="1:31" s="4" customFormat="1" ht="33.75" customHeight="1" x14ac:dyDescent="0.2">
      <c r="A460" s="623"/>
      <c r="B460" s="284" t="s">
        <v>522</v>
      </c>
      <c r="C460" s="558" t="s">
        <v>336</v>
      </c>
      <c r="D460" s="554" t="s">
        <v>418</v>
      </c>
      <c r="E460" s="332"/>
      <c r="F460" s="577"/>
      <c r="G460" s="577"/>
      <c r="H460" s="326">
        <v>45</v>
      </c>
      <c r="I460" s="9" t="s">
        <v>16</v>
      </c>
    </row>
    <row r="461" spans="1:31" s="4" customFormat="1" ht="33.75" customHeight="1" x14ac:dyDescent="0.2">
      <c r="A461" s="623"/>
      <c r="B461" s="284" t="s">
        <v>523</v>
      </c>
      <c r="C461" s="558" t="s">
        <v>336</v>
      </c>
      <c r="D461" s="554" t="s">
        <v>418</v>
      </c>
      <c r="E461" s="332"/>
      <c r="F461" s="577"/>
      <c r="G461" s="577"/>
      <c r="H461" s="326">
        <v>90</v>
      </c>
      <c r="I461" s="9" t="s">
        <v>16</v>
      </c>
    </row>
    <row r="462" spans="1:31" s="4" customFormat="1" ht="33.75" customHeight="1" x14ac:dyDescent="0.2">
      <c r="A462" s="623"/>
      <c r="B462" s="284" t="s">
        <v>524</v>
      </c>
      <c r="C462" s="558" t="s">
        <v>336</v>
      </c>
      <c r="D462" s="554" t="s">
        <v>418</v>
      </c>
      <c r="E462" s="332"/>
      <c r="F462" s="577"/>
      <c r="G462" s="577"/>
      <c r="H462" s="326">
        <v>39</v>
      </c>
      <c r="I462" s="9" t="s">
        <v>16</v>
      </c>
    </row>
    <row r="463" spans="1:31" s="4" customFormat="1" ht="33.75" customHeight="1" x14ac:dyDescent="0.2">
      <c r="A463" s="623"/>
      <c r="B463" s="284" t="s">
        <v>525</v>
      </c>
      <c r="C463" s="558" t="s">
        <v>336</v>
      </c>
      <c r="D463" s="554" t="s">
        <v>418</v>
      </c>
      <c r="E463" s="332"/>
      <c r="F463" s="577"/>
      <c r="G463" s="577"/>
      <c r="H463" s="326">
        <v>79.45</v>
      </c>
      <c r="I463" s="9" t="s">
        <v>16</v>
      </c>
    </row>
    <row r="464" spans="1:31" s="4" customFormat="1" ht="33.75" customHeight="1" x14ac:dyDescent="0.2">
      <c r="A464" s="623"/>
      <c r="B464" s="284" t="s">
        <v>526</v>
      </c>
      <c r="C464" s="558" t="s">
        <v>336</v>
      </c>
      <c r="D464" s="554" t="s">
        <v>418</v>
      </c>
      <c r="E464" s="332"/>
      <c r="F464" s="577"/>
      <c r="G464" s="577"/>
      <c r="H464" s="326">
        <v>63.45</v>
      </c>
      <c r="I464" s="9" t="s">
        <v>16</v>
      </c>
    </row>
    <row r="465" spans="1:9" s="4" customFormat="1" ht="45" customHeight="1" x14ac:dyDescent="0.2">
      <c r="A465" s="623"/>
      <c r="B465" s="284" t="s">
        <v>527</v>
      </c>
      <c r="C465" s="558" t="s">
        <v>336</v>
      </c>
      <c r="D465" s="554" t="s">
        <v>418</v>
      </c>
      <c r="E465" s="332"/>
      <c r="F465" s="577"/>
      <c r="G465" s="577"/>
      <c r="H465" s="326">
        <v>220.9</v>
      </c>
      <c r="I465" s="9" t="s">
        <v>16</v>
      </c>
    </row>
    <row r="466" spans="1:9" s="4" customFormat="1" ht="33.75" customHeight="1" x14ac:dyDescent="0.2">
      <c r="A466" s="623"/>
      <c r="B466" s="284" t="s">
        <v>528</v>
      </c>
      <c r="C466" s="558" t="s">
        <v>336</v>
      </c>
      <c r="D466" s="554" t="s">
        <v>418</v>
      </c>
      <c r="E466" s="332"/>
      <c r="F466" s="577"/>
      <c r="G466" s="577"/>
      <c r="H466" s="326">
        <v>126.15</v>
      </c>
      <c r="I466" s="9" t="s">
        <v>16</v>
      </c>
    </row>
    <row r="467" spans="1:9" s="4" customFormat="1" ht="33.75" customHeight="1" x14ac:dyDescent="0.2">
      <c r="A467" s="623"/>
      <c r="B467" s="284" t="s">
        <v>529</v>
      </c>
      <c r="C467" s="558" t="s">
        <v>336</v>
      </c>
      <c r="D467" s="554" t="s">
        <v>418</v>
      </c>
      <c r="E467" s="332"/>
      <c r="F467" s="577"/>
      <c r="G467" s="577"/>
      <c r="H467" s="326">
        <v>235.44</v>
      </c>
      <c r="I467" s="9" t="s">
        <v>16</v>
      </c>
    </row>
    <row r="468" spans="1:9" s="4" customFormat="1" ht="33.75" customHeight="1" x14ac:dyDescent="0.2">
      <c r="A468" s="623"/>
      <c r="B468" s="284" t="s">
        <v>530</v>
      </c>
      <c r="C468" s="558" t="s">
        <v>336</v>
      </c>
      <c r="D468" s="554" t="s">
        <v>418</v>
      </c>
      <c r="E468" s="332"/>
      <c r="F468" s="577"/>
      <c r="G468" s="577"/>
      <c r="H468" s="326">
        <v>45.95</v>
      </c>
      <c r="I468" s="9" t="s">
        <v>16</v>
      </c>
    </row>
    <row r="469" spans="1:9" s="4" customFormat="1" ht="33.75" customHeight="1" x14ac:dyDescent="0.2">
      <c r="A469" s="623"/>
      <c r="B469" s="315" t="s">
        <v>531</v>
      </c>
      <c r="C469" s="276" t="s">
        <v>336</v>
      </c>
      <c r="D469" s="316" t="s">
        <v>418</v>
      </c>
      <c r="E469" s="334"/>
      <c r="F469" s="555"/>
      <c r="G469" s="555"/>
      <c r="H469" s="328">
        <v>190</v>
      </c>
      <c r="I469" s="9" t="s">
        <v>16</v>
      </c>
    </row>
    <row r="470" spans="1:9" s="4" customFormat="1" ht="66.75" customHeight="1" x14ac:dyDescent="0.2">
      <c r="A470" s="623"/>
      <c r="B470" s="315" t="s">
        <v>532</v>
      </c>
      <c r="C470" s="276" t="s">
        <v>336</v>
      </c>
      <c r="D470" s="317" t="s">
        <v>418</v>
      </c>
      <c r="E470" s="332"/>
      <c r="F470" s="93"/>
      <c r="G470" s="555"/>
      <c r="H470" s="328">
        <v>2000</v>
      </c>
      <c r="I470" s="9" t="s">
        <v>16</v>
      </c>
    </row>
    <row r="471" spans="1:9" s="4" customFormat="1" ht="36" customHeight="1" x14ac:dyDescent="0.2">
      <c r="A471" s="623"/>
      <c r="B471" s="315" t="s">
        <v>533</v>
      </c>
      <c r="C471" s="276" t="s">
        <v>336</v>
      </c>
      <c r="D471" s="317" t="s">
        <v>418</v>
      </c>
      <c r="E471" s="332"/>
      <c r="F471" s="93"/>
      <c r="G471" s="555"/>
      <c r="H471" s="328">
        <v>160.30000000000001</v>
      </c>
      <c r="I471" s="9" t="s">
        <v>16</v>
      </c>
    </row>
    <row r="472" spans="1:9" s="4" customFormat="1" ht="34.5" customHeight="1" x14ac:dyDescent="0.2">
      <c r="A472" s="623"/>
      <c r="B472" s="315" t="s">
        <v>534</v>
      </c>
      <c r="C472" s="276" t="s">
        <v>336</v>
      </c>
      <c r="D472" s="317" t="s">
        <v>418</v>
      </c>
      <c r="E472" s="332"/>
      <c r="F472" s="93"/>
      <c r="G472" s="555"/>
      <c r="H472" s="328">
        <v>165.3</v>
      </c>
      <c r="I472" s="9" t="s">
        <v>16</v>
      </c>
    </row>
    <row r="473" spans="1:9" s="4" customFormat="1" ht="36.75" customHeight="1" x14ac:dyDescent="0.2">
      <c r="A473" s="623"/>
      <c r="B473" s="315" t="s">
        <v>535</v>
      </c>
      <c r="C473" s="276" t="s">
        <v>336</v>
      </c>
      <c r="D473" s="317" t="s">
        <v>418</v>
      </c>
      <c r="E473" s="332"/>
      <c r="F473" s="93"/>
      <c r="G473" s="555"/>
      <c r="H473" s="328">
        <v>147.9</v>
      </c>
      <c r="I473" s="9" t="s">
        <v>16</v>
      </c>
    </row>
    <row r="474" spans="1:9" s="4" customFormat="1" ht="34.5" customHeight="1" x14ac:dyDescent="0.2">
      <c r="A474" s="623"/>
      <c r="B474" s="315" t="s">
        <v>536</v>
      </c>
      <c r="C474" s="276" t="s">
        <v>336</v>
      </c>
      <c r="D474" s="317" t="s">
        <v>418</v>
      </c>
      <c r="E474" s="332"/>
      <c r="F474" s="93"/>
      <c r="G474" s="555"/>
      <c r="H474" s="328">
        <v>75.900000000000006</v>
      </c>
      <c r="I474" s="9" t="s">
        <v>16</v>
      </c>
    </row>
    <row r="475" spans="1:9" s="4" customFormat="1" ht="33.75" customHeight="1" x14ac:dyDescent="0.2">
      <c r="A475" s="623"/>
      <c r="B475" s="315" t="s">
        <v>537</v>
      </c>
      <c r="C475" s="276" t="s">
        <v>336</v>
      </c>
      <c r="D475" s="317" t="s">
        <v>418</v>
      </c>
      <c r="E475" s="332"/>
      <c r="F475" s="93"/>
      <c r="G475" s="555"/>
      <c r="H475" s="328">
        <v>1760</v>
      </c>
      <c r="I475" s="9" t="s">
        <v>16</v>
      </c>
    </row>
    <row r="476" spans="1:9" s="4" customFormat="1" ht="33.75" customHeight="1" x14ac:dyDescent="0.2">
      <c r="A476" s="623"/>
      <c r="B476" s="315" t="s">
        <v>538</v>
      </c>
      <c r="C476" s="276" t="s">
        <v>336</v>
      </c>
      <c r="D476" s="317" t="s">
        <v>418</v>
      </c>
      <c r="E476" s="332"/>
      <c r="F476" s="93"/>
      <c r="G476" s="555"/>
      <c r="H476" s="328">
        <v>166</v>
      </c>
      <c r="I476" s="9" t="s">
        <v>16</v>
      </c>
    </row>
    <row r="477" spans="1:9" s="4" customFormat="1" ht="33.75" customHeight="1" x14ac:dyDescent="0.2">
      <c r="A477" s="623"/>
      <c r="B477" s="315" t="s">
        <v>539</v>
      </c>
      <c r="C477" s="276" t="s">
        <v>336</v>
      </c>
      <c r="D477" s="317" t="s">
        <v>418</v>
      </c>
      <c r="E477" s="332"/>
      <c r="F477" s="93"/>
      <c r="G477" s="555"/>
      <c r="H477" s="328">
        <v>180</v>
      </c>
      <c r="I477" s="9" t="s">
        <v>16</v>
      </c>
    </row>
    <row r="478" spans="1:9" ht="33.75" customHeight="1" x14ac:dyDescent="0.2">
      <c r="A478" s="623"/>
      <c r="B478" s="315" t="s">
        <v>540</v>
      </c>
      <c r="C478" s="276" t="s">
        <v>336</v>
      </c>
      <c r="D478" s="317" t="s">
        <v>418</v>
      </c>
      <c r="E478" s="332"/>
      <c r="F478" s="93"/>
      <c r="G478" s="555"/>
      <c r="H478" s="328">
        <v>275.8</v>
      </c>
      <c r="I478" s="9" t="s">
        <v>16</v>
      </c>
    </row>
    <row r="479" spans="1:9" ht="33.75" customHeight="1" x14ac:dyDescent="0.2">
      <c r="A479" s="623"/>
      <c r="B479" s="315" t="s">
        <v>541</v>
      </c>
      <c r="C479" s="276" t="s">
        <v>336</v>
      </c>
      <c r="D479" s="317" t="s">
        <v>418</v>
      </c>
      <c r="E479" s="332"/>
      <c r="F479" s="93"/>
      <c r="G479" s="555"/>
      <c r="H479" s="328">
        <v>195</v>
      </c>
      <c r="I479" s="9" t="s">
        <v>16</v>
      </c>
    </row>
    <row r="480" spans="1:9" ht="33.75" customHeight="1" x14ac:dyDescent="0.2">
      <c r="A480" s="623"/>
      <c r="B480" s="315" t="s">
        <v>542</v>
      </c>
      <c r="C480" s="276" t="s">
        <v>336</v>
      </c>
      <c r="D480" s="317" t="s">
        <v>418</v>
      </c>
      <c r="E480" s="332"/>
      <c r="F480" s="93"/>
      <c r="G480" s="555"/>
      <c r="H480" s="328">
        <v>297.10000000000002</v>
      </c>
      <c r="I480" s="9" t="s">
        <v>16</v>
      </c>
    </row>
    <row r="481" spans="1:9" ht="33.75" customHeight="1" x14ac:dyDescent="0.2">
      <c r="A481" s="623"/>
      <c r="B481" s="315" t="s">
        <v>543</v>
      </c>
      <c r="C481" s="276" t="s">
        <v>336</v>
      </c>
      <c r="D481" s="317" t="s">
        <v>418</v>
      </c>
      <c r="E481" s="332"/>
      <c r="F481" s="93"/>
      <c r="G481" s="555"/>
      <c r="H481" s="328">
        <v>292.5</v>
      </c>
      <c r="I481" s="9" t="s">
        <v>16</v>
      </c>
    </row>
    <row r="482" spans="1:9" ht="33.75" customHeight="1" x14ac:dyDescent="0.2">
      <c r="A482" s="623"/>
      <c r="B482" s="315" t="s">
        <v>544</v>
      </c>
      <c r="C482" s="276" t="s">
        <v>336</v>
      </c>
      <c r="D482" s="317" t="s">
        <v>418</v>
      </c>
      <c r="E482" s="332"/>
      <c r="F482" s="93"/>
      <c r="G482" s="555"/>
      <c r="H482" s="328">
        <v>376.2</v>
      </c>
      <c r="I482" s="9" t="s">
        <v>16</v>
      </c>
    </row>
    <row r="483" spans="1:9" ht="33.75" customHeight="1" x14ac:dyDescent="0.2">
      <c r="A483" s="623"/>
      <c r="B483" s="315" t="s">
        <v>545</v>
      </c>
      <c r="C483" s="276" t="s">
        <v>336</v>
      </c>
      <c r="D483" s="317" t="s">
        <v>418</v>
      </c>
      <c r="E483" s="332"/>
      <c r="F483" s="93"/>
      <c r="G483" s="555"/>
      <c r="H483" s="328">
        <v>435.7</v>
      </c>
      <c r="I483" s="9" t="s">
        <v>16</v>
      </c>
    </row>
    <row r="484" spans="1:9" ht="56.25" customHeight="1" x14ac:dyDescent="0.2">
      <c r="A484" s="623"/>
      <c r="B484" s="315" t="s">
        <v>546</v>
      </c>
      <c r="C484" s="276" t="s">
        <v>336</v>
      </c>
      <c r="D484" s="317" t="s">
        <v>418</v>
      </c>
      <c r="E484" s="332"/>
      <c r="F484" s="93"/>
      <c r="G484" s="555"/>
      <c r="H484" s="328">
        <v>450</v>
      </c>
      <c r="I484" s="9" t="s">
        <v>16</v>
      </c>
    </row>
    <row r="485" spans="1:9" ht="44.25" customHeight="1" x14ac:dyDescent="0.2">
      <c r="A485" s="623"/>
      <c r="B485" s="315" t="s">
        <v>547</v>
      </c>
      <c r="C485" s="276" t="s">
        <v>269</v>
      </c>
      <c r="D485" s="318" t="s">
        <v>442</v>
      </c>
      <c r="E485" s="332"/>
      <c r="F485" s="93"/>
      <c r="G485" s="555"/>
      <c r="H485" s="328">
        <v>2000</v>
      </c>
      <c r="I485" s="9" t="s">
        <v>16</v>
      </c>
    </row>
    <row r="486" spans="1:9" ht="56.25" customHeight="1" x14ac:dyDescent="0.2">
      <c r="A486" s="623"/>
      <c r="B486" s="315" t="s">
        <v>548</v>
      </c>
      <c r="C486" s="276" t="s">
        <v>269</v>
      </c>
      <c r="D486" s="318" t="s">
        <v>442</v>
      </c>
      <c r="E486" s="332"/>
      <c r="F486" s="93"/>
      <c r="G486" s="555"/>
      <c r="H486" s="328">
        <v>2000</v>
      </c>
      <c r="I486" s="9" t="s">
        <v>16</v>
      </c>
    </row>
    <row r="487" spans="1:9" ht="34.5" customHeight="1" x14ac:dyDescent="0.2">
      <c r="A487" s="623"/>
      <c r="B487" s="315" t="s">
        <v>549</v>
      </c>
      <c r="C487" s="276" t="s">
        <v>269</v>
      </c>
      <c r="D487" s="318" t="s">
        <v>442</v>
      </c>
      <c r="E487" s="332"/>
      <c r="F487" s="93"/>
      <c r="G487" s="555"/>
      <c r="H487" s="328">
        <v>400</v>
      </c>
      <c r="I487" s="9" t="s">
        <v>16</v>
      </c>
    </row>
    <row r="488" spans="1:9" ht="45" customHeight="1" x14ac:dyDescent="0.2">
      <c r="A488" s="623"/>
      <c r="B488" s="315" t="s">
        <v>550</v>
      </c>
      <c r="C488" s="276" t="s">
        <v>336</v>
      </c>
      <c r="D488" s="318" t="s">
        <v>337</v>
      </c>
      <c r="E488" s="332"/>
      <c r="F488" s="93"/>
      <c r="G488" s="555"/>
      <c r="H488" s="328">
        <v>500</v>
      </c>
      <c r="I488" s="9" t="s">
        <v>16</v>
      </c>
    </row>
    <row r="489" spans="1:9" ht="36" customHeight="1" x14ac:dyDescent="0.2">
      <c r="A489" s="623"/>
      <c r="B489" s="315" t="s">
        <v>551</v>
      </c>
      <c r="C489" s="276"/>
      <c r="D489" s="318" t="s">
        <v>337</v>
      </c>
      <c r="E489" s="332"/>
      <c r="F489" s="93"/>
      <c r="G489" s="555"/>
      <c r="H489" s="328">
        <v>600</v>
      </c>
      <c r="I489" s="9" t="s">
        <v>16</v>
      </c>
    </row>
    <row r="490" spans="1:9" ht="42.75" customHeight="1" x14ac:dyDescent="0.2">
      <c r="A490" s="623"/>
      <c r="B490" s="315" t="s">
        <v>552</v>
      </c>
      <c r="C490" s="276" t="s">
        <v>336</v>
      </c>
      <c r="D490" s="318" t="s">
        <v>337</v>
      </c>
      <c r="E490" s="332"/>
      <c r="F490" s="93"/>
      <c r="G490" s="555"/>
      <c r="H490" s="328">
        <v>70</v>
      </c>
      <c r="I490" s="9" t="s">
        <v>16</v>
      </c>
    </row>
    <row r="491" spans="1:9" ht="33.75" customHeight="1" x14ac:dyDescent="0.2">
      <c r="A491" s="623"/>
      <c r="B491" s="315" t="s">
        <v>553</v>
      </c>
      <c r="C491" s="276" t="s">
        <v>336</v>
      </c>
      <c r="D491" s="318" t="s">
        <v>337</v>
      </c>
      <c r="E491" s="332"/>
      <c r="F491" s="93"/>
      <c r="G491" s="555"/>
      <c r="H491" s="328">
        <v>362</v>
      </c>
      <c r="I491" s="9" t="s">
        <v>16</v>
      </c>
    </row>
    <row r="492" spans="1:9" ht="54" customHeight="1" x14ac:dyDescent="0.2">
      <c r="A492" s="623"/>
      <c r="B492" s="315" t="s">
        <v>554</v>
      </c>
      <c r="C492" s="276" t="s">
        <v>336</v>
      </c>
      <c r="D492" s="318" t="s">
        <v>337</v>
      </c>
      <c r="E492" s="332"/>
      <c r="F492" s="93"/>
      <c r="G492" s="555"/>
      <c r="H492" s="328">
        <v>2670.3</v>
      </c>
      <c r="I492" s="9" t="s">
        <v>16</v>
      </c>
    </row>
    <row r="493" spans="1:9" ht="33.75" customHeight="1" x14ac:dyDescent="0.2">
      <c r="A493" s="623"/>
      <c r="B493" s="315" t="s">
        <v>555</v>
      </c>
      <c r="C493" s="276" t="s">
        <v>336</v>
      </c>
      <c r="D493" s="318" t="s">
        <v>337</v>
      </c>
      <c r="E493" s="332"/>
      <c r="F493" s="93"/>
      <c r="G493" s="555"/>
      <c r="H493" s="328">
        <v>96.12</v>
      </c>
      <c r="I493" s="9" t="s">
        <v>16</v>
      </c>
    </row>
    <row r="494" spans="1:9" ht="44.25" customHeight="1" x14ac:dyDescent="0.2">
      <c r="A494" s="623"/>
      <c r="B494" s="319" t="s">
        <v>556</v>
      </c>
      <c r="C494" s="320" t="s">
        <v>336</v>
      </c>
      <c r="D494" s="321" t="s">
        <v>337</v>
      </c>
      <c r="E494" s="332"/>
      <c r="F494" s="93"/>
      <c r="G494" s="555"/>
      <c r="H494" s="329">
        <v>235.44</v>
      </c>
      <c r="I494" s="9" t="s">
        <v>16</v>
      </c>
    </row>
    <row r="495" spans="1:9" ht="44.25" customHeight="1" x14ac:dyDescent="0.2">
      <c r="A495" s="623"/>
      <c r="B495" s="322" t="s">
        <v>557</v>
      </c>
      <c r="C495" s="558" t="s">
        <v>336</v>
      </c>
      <c r="D495" s="86" t="s">
        <v>337</v>
      </c>
      <c r="E495" s="332"/>
      <c r="F495" s="93"/>
      <c r="G495" s="555"/>
      <c r="H495" s="326">
        <v>314.8</v>
      </c>
      <c r="I495" s="9" t="s">
        <v>16</v>
      </c>
    </row>
    <row r="496" spans="1:9" ht="45" customHeight="1" x14ac:dyDescent="0.2">
      <c r="A496" s="623"/>
      <c r="B496" s="322" t="s">
        <v>558</v>
      </c>
      <c r="C496" s="558" t="s">
        <v>336</v>
      </c>
      <c r="D496" s="558" t="s">
        <v>337</v>
      </c>
      <c r="E496" s="332"/>
      <c r="F496" s="93"/>
      <c r="G496" s="555"/>
      <c r="H496" s="326">
        <v>450.3</v>
      </c>
      <c r="I496" s="9" t="s">
        <v>16</v>
      </c>
    </row>
    <row r="497" spans="1:9" ht="45" customHeight="1" x14ac:dyDescent="0.2">
      <c r="A497" s="623"/>
      <c r="B497" s="322" t="s">
        <v>559</v>
      </c>
      <c r="C497" s="558" t="s">
        <v>336</v>
      </c>
      <c r="D497" s="558" t="s">
        <v>337</v>
      </c>
      <c r="E497" s="332"/>
      <c r="F497" s="93"/>
      <c r="G497" s="555"/>
      <c r="H497" s="326">
        <v>425.3</v>
      </c>
      <c r="I497" s="9" t="s">
        <v>16</v>
      </c>
    </row>
    <row r="498" spans="1:9" ht="45" customHeight="1" x14ac:dyDescent="0.2">
      <c r="A498" s="623"/>
      <c r="B498" s="322" t="s">
        <v>560</v>
      </c>
      <c r="C498" s="558" t="s">
        <v>336</v>
      </c>
      <c r="D498" s="558" t="s">
        <v>337</v>
      </c>
      <c r="E498" s="332"/>
      <c r="F498" s="93"/>
      <c r="G498" s="555"/>
      <c r="H498" s="326">
        <v>129</v>
      </c>
      <c r="I498" s="9" t="s">
        <v>16</v>
      </c>
    </row>
    <row r="499" spans="1:9" ht="44.25" customHeight="1" x14ac:dyDescent="0.2">
      <c r="A499" s="623"/>
      <c r="B499" s="322" t="s">
        <v>561</v>
      </c>
      <c r="C499" s="558" t="s">
        <v>336</v>
      </c>
      <c r="D499" s="558" t="s">
        <v>337</v>
      </c>
      <c r="E499" s="332"/>
      <c r="F499" s="93"/>
      <c r="G499" s="555"/>
      <c r="H499" s="326">
        <v>950</v>
      </c>
      <c r="I499" s="9" t="s">
        <v>16</v>
      </c>
    </row>
    <row r="500" spans="1:9" ht="46.5" customHeight="1" x14ac:dyDescent="0.2">
      <c r="A500" s="623"/>
      <c r="B500" s="322" t="s">
        <v>562</v>
      </c>
      <c r="C500" s="558" t="s">
        <v>336</v>
      </c>
      <c r="D500" s="558" t="s">
        <v>337</v>
      </c>
      <c r="E500" s="332"/>
      <c r="F500" s="93"/>
      <c r="G500" s="555"/>
      <c r="H500" s="326">
        <v>300</v>
      </c>
      <c r="I500" s="9" t="s">
        <v>16</v>
      </c>
    </row>
    <row r="501" spans="1:9" ht="53.25" customHeight="1" x14ac:dyDescent="0.2">
      <c r="A501" s="623"/>
      <c r="B501" s="322" t="s">
        <v>563</v>
      </c>
      <c r="C501" s="558" t="s">
        <v>336</v>
      </c>
      <c r="D501" s="558" t="s">
        <v>337</v>
      </c>
      <c r="E501" s="332"/>
      <c r="F501" s="93"/>
      <c r="G501" s="555"/>
      <c r="H501" s="326">
        <v>228.2</v>
      </c>
      <c r="I501" s="9" t="s">
        <v>16</v>
      </c>
    </row>
    <row r="502" spans="1:9" ht="33.75" customHeight="1" x14ac:dyDescent="0.2">
      <c r="A502" s="623"/>
      <c r="B502" s="322" t="s">
        <v>564</v>
      </c>
      <c r="C502" s="558" t="s">
        <v>336</v>
      </c>
      <c r="D502" s="558" t="s">
        <v>337</v>
      </c>
      <c r="E502" s="332"/>
      <c r="F502" s="93"/>
      <c r="G502" s="555"/>
      <c r="H502" s="326">
        <v>450</v>
      </c>
      <c r="I502" s="9" t="s">
        <v>16</v>
      </c>
    </row>
    <row r="503" spans="1:9" ht="43.5" customHeight="1" x14ac:dyDescent="0.2">
      <c r="A503" s="623"/>
      <c r="B503" s="322" t="s">
        <v>565</v>
      </c>
      <c r="C503" s="558" t="s">
        <v>336</v>
      </c>
      <c r="D503" s="558" t="s">
        <v>337</v>
      </c>
      <c r="E503" s="332"/>
      <c r="F503" s="93"/>
      <c r="G503" s="551"/>
      <c r="H503" s="326">
        <v>129.19999999999999</v>
      </c>
      <c r="I503" s="9" t="s">
        <v>16</v>
      </c>
    </row>
    <row r="504" spans="1:9" ht="45" customHeight="1" x14ac:dyDescent="0.2">
      <c r="A504" s="623"/>
      <c r="B504" s="322" t="s">
        <v>566</v>
      </c>
      <c r="C504" s="558" t="s">
        <v>336</v>
      </c>
      <c r="D504" s="558" t="s">
        <v>337</v>
      </c>
      <c r="E504" s="332"/>
      <c r="F504" s="93"/>
      <c r="G504" s="551"/>
      <c r="H504" s="326">
        <v>1187</v>
      </c>
      <c r="I504" s="9" t="s">
        <v>16</v>
      </c>
    </row>
    <row r="505" spans="1:9" ht="33.75" customHeight="1" x14ac:dyDescent="0.2">
      <c r="A505" s="623"/>
      <c r="B505" s="322" t="s">
        <v>567</v>
      </c>
      <c r="C505" s="558" t="s">
        <v>336</v>
      </c>
      <c r="D505" s="558" t="s">
        <v>337</v>
      </c>
      <c r="E505" s="332"/>
      <c r="F505" s="93"/>
      <c r="G505" s="551"/>
      <c r="H505" s="326">
        <v>82.96</v>
      </c>
      <c r="I505" s="9" t="s">
        <v>16</v>
      </c>
    </row>
    <row r="506" spans="1:9" ht="36" customHeight="1" x14ac:dyDescent="0.2">
      <c r="A506" s="623"/>
      <c r="B506" s="322" t="s">
        <v>568</v>
      </c>
      <c r="C506" s="558" t="s">
        <v>336</v>
      </c>
      <c r="D506" s="558" t="s">
        <v>337</v>
      </c>
      <c r="E506" s="332"/>
      <c r="F506" s="93"/>
      <c r="G506" s="551"/>
      <c r="H506" s="326">
        <v>50.52</v>
      </c>
      <c r="I506" s="9" t="s">
        <v>16</v>
      </c>
    </row>
    <row r="507" spans="1:9" ht="42" customHeight="1" x14ac:dyDescent="0.2">
      <c r="A507" s="623"/>
      <c r="B507" s="65" t="s">
        <v>569</v>
      </c>
      <c r="C507" s="558" t="s">
        <v>336</v>
      </c>
      <c r="D507" s="558" t="s">
        <v>337</v>
      </c>
      <c r="E507" s="332"/>
      <c r="F507" s="93"/>
      <c r="G507" s="551"/>
      <c r="H507" s="326">
        <v>130</v>
      </c>
      <c r="I507" s="9" t="s">
        <v>16</v>
      </c>
    </row>
    <row r="508" spans="1:9" ht="45" customHeight="1" x14ac:dyDescent="0.2">
      <c r="A508" s="623"/>
      <c r="B508" s="65" t="s">
        <v>570</v>
      </c>
      <c r="C508" s="558" t="s">
        <v>336</v>
      </c>
      <c r="D508" s="558" t="s">
        <v>337</v>
      </c>
      <c r="E508" s="332"/>
      <c r="F508" s="93"/>
      <c r="G508" s="551"/>
      <c r="H508" s="326">
        <v>115.52</v>
      </c>
      <c r="I508" s="9" t="s">
        <v>16</v>
      </c>
    </row>
    <row r="509" spans="1:9" ht="42" customHeight="1" x14ac:dyDescent="0.2">
      <c r="A509" s="623"/>
      <c r="B509" s="65" t="s">
        <v>571</v>
      </c>
      <c r="C509" s="558" t="s">
        <v>336</v>
      </c>
      <c r="D509" s="558" t="s">
        <v>337</v>
      </c>
      <c r="E509" s="332"/>
      <c r="F509" s="93"/>
      <c r="G509" s="551"/>
      <c r="H509" s="326">
        <v>810</v>
      </c>
      <c r="I509" s="9" t="s">
        <v>16</v>
      </c>
    </row>
    <row r="510" spans="1:9" ht="33.75" customHeight="1" x14ac:dyDescent="0.2">
      <c r="A510" s="623"/>
      <c r="B510" s="65" t="s">
        <v>572</v>
      </c>
      <c r="C510" s="558" t="s">
        <v>336</v>
      </c>
      <c r="D510" s="558" t="s">
        <v>337</v>
      </c>
      <c r="E510" s="332"/>
      <c r="F510" s="93"/>
      <c r="G510" s="551"/>
      <c r="H510" s="326">
        <v>562.52</v>
      </c>
      <c r="I510" s="9" t="s">
        <v>16</v>
      </c>
    </row>
    <row r="511" spans="1:9" ht="56.25" customHeight="1" x14ac:dyDescent="0.2">
      <c r="A511" s="623"/>
      <c r="B511" s="65" t="s">
        <v>573</v>
      </c>
      <c r="C511" s="558" t="s">
        <v>336</v>
      </c>
      <c r="D511" s="558" t="s">
        <v>337</v>
      </c>
      <c r="E511" s="332"/>
      <c r="F511" s="93"/>
      <c r="G511" s="551"/>
      <c r="H511" s="326">
        <v>1115</v>
      </c>
      <c r="I511" s="9" t="s">
        <v>16</v>
      </c>
    </row>
    <row r="512" spans="1:9" ht="47.25" customHeight="1" x14ac:dyDescent="0.2">
      <c r="A512" s="623"/>
      <c r="B512" s="65" t="s">
        <v>574</v>
      </c>
      <c r="C512" s="558" t="s">
        <v>336</v>
      </c>
      <c r="D512" s="558" t="s">
        <v>337</v>
      </c>
      <c r="E512" s="332"/>
      <c r="F512" s="93"/>
      <c r="G512" s="551"/>
      <c r="H512" s="326">
        <v>126.15</v>
      </c>
      <c r="I512" s="9" t="s">
        <v>16</v>
      </c>
    </row>
    <row r="513" spans="1:9" ht="48" customHeight="1" x14ac:dyDescent="0.2">
      <c r="A513" s="623"/>
      <c r="B513" s="65" t="s">
        <v>575</v>
      </c>
      <c r="C513" s="558" t="s">
        <v>336</v>
      </c>
      <c r="D513" s="558" t="s">
        <v>337</v>
      </c>
      <c r="E513" s="332"/>
      <c r="F513" s="93"/>
      <c r="G513" s="551"/>
      <c r="H513" s="326">
        <v>1627</v>
      </c>
      <c r="I513" s="9" t="s">
        <v>16</v>
      </c>
    </row>
    <row r="514" spans="1:9" ht="33.75" customHeight="1" x14ac:dyDescent="0.2">
      <c r="A514" s="623"/>
      <c r="B514" s="65" t="s">
        <v>576</v>
      </c>
      <c r="C514" s="558" t="s">
        <v>336</v>
      </c>
      <c r="D514" s="558" t="s">
        <v>337</v>
      </c>
      <c r="E514" s="332"/>
      <c r="F514" s="93"/>
      <c r="G514" s="551"/>
      <c r="H514" s="326">
        <v>1185.44</v>
      </c>
      <c r="I514" s="9" t="s">
        <v>16</v>
      </c>
    </row>
    <row r="515" spans="1:9" ht="35.25" customHeight="1" x14ac:dyDescent="0.2">
      <c r="A515" s="623"/>
      <c r="B515" s="65" t="s">
        <v>577</v>
      </c>
      <c r="C515" s="558" t="s">
        <v>336</v>
      </c>
      <c r="D515" s="558" t="s">
        <v>337</v>
      </c>
      <c r="E515" s="332"/>
      <c r="F515" s="93"/>
      <c r="G515" s="551"/>
      <c r="H515" s="326">
        <v>137.75</v>
      </c>
      <c r="I515" s="9" t="s">
        <v>16</v>
      </c>
    </row>
    <row r="516" spans="1:9" ht="45.75" customHeight="1" x14ac:dyDescent="0.2">
      <c r="A516" s="623"/>
      <c r="B516" s="65" t="s">
        <v>578</v>
      </c>
      <c r="C516" s="558" t="s">
        <v>336</v>
      </c>
      <c r="D516" s="558" t="s">
        <v>337</v>
      </c>
      <c r="E516" s="332"/>
      <c r="F516" s="93"/>
      <c r="G516" s="551"/>
      <c r="H516" s="326">
        <v>394.2</v>
      </c>
      <c r="I516" s="9" t="s">
        <v>16</v>
      </c>
    </row>
    <row r="517" spans="1:9" ht="45" customHeight="1" x14ac:dyDescent="0.2">
      <c r="A517" s="623"/>
      <c r="B517" s="65" t="s">
        <v>579</v>
      </c>
      <c r="C517" s="558" t="s">
        <v>336</v>
      </c>
      <c r="D517" s="558" t="s">
        <v>337</v>
      </c>
      <c r="E517" s="332"/>
      <c r="F517" s="93"/>
      <c r="G517" s="551"/>
      <c r="H517" s="326">
        <v>1100</v>
      </c>
      <c r="I517" s="9" t="s">
        <v>16</v>
      </c>
    </row>
    <row r="518" spans="1:9" ht="46.5" customHeight="1" x14ac:dyDescent="0.2">
      <c r="A518" s="623"/>
      <c r="B518" s="65" t="s">
        <v>580</v>
      </c>
      <c r="C518" s="558" t="s">
        <v>336</v>
      </c>
      <c r="D518" s="558" t="s">
        <v>337</v>
      </c>
      <c r="E518" s="332"/>
      <c r="F518" s="93"/>
      <c r="G518" s="551"/>
      <c r="H518" s="326">
        <v>236.48</v>
      </c>
      <c r="I518" s="9" t="s">
        <v>16</v>
      </c>
    </row>
    <row r="519" spans="1:9" ht="47.25" customHeight="1" x14ac:dyDescent="0.2">
      <c r="A519" s="623"/>
      <c r="B519" s="65" t="s">
        <v>581</v>
      </c>
      <c r="C519" s="558" t="s">
        <v>336</v>
      </c>
      <c r="D519" s="558" t="s">
        <v>337</v>
      </c>
      <c r="E519" s="332"/>
      <c r="F519" s="93"/>
      <c r="G519" s="551"/>
      <c r="H519" s="326">
        <v>558</v>
      </c>
      <c r="I519" s="9" t="s">
        <v>16</v>
      </c>
    </row>
    <row r="520" spans="1:9" ht="47.25" customHeight="1" x14ac:dyDescent="0.2">
      <c r="A520" s="623"/>
      <c r="B520" s="65" t="s">
        <v>582</v>
      </c>
      <c r="C520" s="558" t="s">
        <v>336</v>
      </c>
      <c r="D520" s="558" t="s">
        <v>337</v>
      </c>
      <c r="E520" s="332"/>
      <c r="F520" s="93"/>
      <c r="G520" s="551"/>
      <c r="H520" s="326">
        <v>61.6</v>
      </c>
      <c r="I520" s="9" t="s">
        <v>16</v>
      </c>
    </row>
    <row r="521" spans="1:9" ht="48.75" customHeight="1" x14ac:dyDescent="0.2">
      <c r="A521" s="623"/>
      <c r="B521" s="65" t="s">
        <v>583</v>
      </c>
      <c r="C521" s="558" t="s">
        <v>336</v>
      </c>
      <c r="D521" s="558" t="s">
        <v>337</v>
      </c>
      <c r="E521" s="332"/>
      <c r="F521" s="93"/>
      <c r="G521" s="551"/>
      <c r="H521" s="326">
        <v>706.6</v>
      </c>
      <c r="I521" s="9" t="s">
        <v>16</v>
      </c>
    </row>
    <row r="522" spans="1:9" ht="34.5" customHeight="1" x14ac:dyDescent="0.2">
      <c r="A522" s="623"/>
      <c r="B522" s="65" t="s">
        <v>584</v>
      </c>
      <c r="C522" s="558" t="s">
        <v>336</v>
      </c>
      <c r="D522" s="558" t="s">
        <v>337</v>
      </c>
      <c r="E522" s="332"/>
      <c r="F522" s="93"/>
      <c r="G522" s="551"/>
      <c r="H522" s="326">
        <v>73.3</v>
      </c>
      <c r="I522" s="9" t="s">
        <v>16</v>
      </c>
    </row>
    <row r="523" spans="1:9" ht="54.75" customHeight="1" x14ac:dyDescent="0.2">
      <c r="A523" s="623"/>
      <c r="B523" s="65" t="s">
        <v>585</v>
      </c>
      <c r="C523" s="558" t="s">
        <v>336</v>
      </c>
      <c r="D523" s="558" t="s">
        <v>337</v>
      </c>
      <c r="E523" s="332"/>
      <c r="F523" s="93"/>
      <c r="G523" s="551"/>
      <c r="H523" s="326">
        <v>1117</v>
      </c>
      <c r="I523" s="9" t="s">
        <v>16</v>
      </c>
    </row>
    <row r="524" spans="1:9" ht="45" customHeight="1" x14ac:dyDescent="0.2">
      <c r="A524" s="623"/>
      <c r="B524" s="65" t="s">
        <v>586</v>
      </c>
      <c r="C524" s="558" t="s">
        <v>336</v>
      </c>
      <c r="D524" s="558" t="s">
        <v>337</v>
      </c>
      <c r="E524" s="332"/>
      <c r="F524" s="93"/>
      <c r="G524" s="555"/>
      <c r="H524" s="326">
        <v>845</v>
      </c>
      <c r="I524" s="9" t="s">
        <v>16</v>
      </c>
    </row>
    <row r="525" spans="1:9" ht="53.25" customHeight="1" x14ac:dyDescent="0.2">
      <c r="A525" s="623"/>
      <c r="B525" s="65" t="s">
        <v>587</v>
      </c>
      <c r="C525" s="558" t="s">
        <v>336</v>
      </c>
      <c r="D525" s="558" t="s">
        <v>337</v>
      </c>
      <c r="E525" s="332"/>
      <c r="F525" s="93"/>
      <c r="G525" s="555"/>
      <c r="H525" s="326">
        <v>1882.6</v>
      </c>
      <c r="I525" s="9" t="s">
        <v>16</v>
      </c>
    </row>
    <row r="526" spans="1:9" ht="45.75" customHeight="1" x14ac:dyDescent="0.2">
      <c r="A526" s="623"/>
      <c r="B526" s="65" t="s">
        <v>588</v>
      </c>
      <c r="C526" s="558" t="s">
        <v>336</v>
      </c>
      <c r="D526" s="558" t="s">
        <v>337</v>
      </c>
      <c r="E526" s="332"/>
      <c r="F526" s="93"/>
      <c r="G526" s="555"/>
      <c r="H526" s="326">
        <v>1485</v>
      </c>
      <c r="I526" s="9" t="s">
        <v>16</v>
      </c>
    </row>
    <row r="527" spans="1:9" ht="33" customHeight="1" x14ac:dyDescent="0.2">
      <c r="A527" s="623"/>
      <c r="B527" s="65" t="s">
        <v>589</v>
      </c>
      <c r="C527" s="558" t="s">
        <v>336</v>
      </c>
      <c r="D527" s="558" t="s">
        <v>337</v>
      </c>
      <c r="E527" s="332"/>
      <c r="F527" s="93"/>
      <c r="G527" s="555"/>
      <c r="H527" s="326">
        <v>730.1</v>
      </c>
      <c r="I527" s="9" t="s">
        <v>16</v>
      </c>
    </row>
    <row r="528" spans="1:9" ht="33" customHeight="1" x14ac:dyDescent="0.2">
      <c r="A528" s="623"/>
      <c r="B528" s="65" t="s">
        <v>590</v>
      </c>
      <c r="C528" s="558" t="s">
        <v>336</v>
      </c>
      <c r="D528" s="558" t="s">
        <v>337</v>
      </c>
      <c r="E528" s="332"/>
      <c r="F528" s="93"/>
      <c r="G528" s="555"/>
      <c r="H528" s="326">
        <v>1410.25</v>
      </c>
      <c r="I528" s="9" t="s">
        <v>16</v>
      </c>
    </row>
    <row r="529" spans="1:9" ht="46.5" customHeight="1" x14ac:dyDescent="0.2">
      <c r="A529" s="623"/>
      <c r="B529" s="65" t="s">
        <v>591</v>
      </c>
      <c r="C529" s="558" t="s">
        <v>336</v>
      </c>
      <c r="D529" s="558" t="s">
        <v>337</v>
      </c>
      <c r="E529" s="332"/>
      <c r="F529" s="93"/>
      <c r="G529" s="555"/>
      <c r="H529" s="326">
        <v>69.7</v>
      </c>
      <c r="I529" s="9" t="s">
        <v>16</v>
      </c>
    </row>
    <row r="530" spans="1:9" ht="33" customHeight="1" x14ac:dyDescent="0.2">
      <c r="A530" s="623"/>
      <c r="B530" s="65" t="s">
        <v>592</v>
      </c>
      <c r="C530" s="558" t="s">
        <v>336</v>
      </c>
      <c r="D530" s="558" t="s">
        <v>337</v>
      </c>
      <c r="E530" s="332"/>
      <c r="F530" s="93"/>
      <c r="G530" s="555"/>
      <c r="H530" s="326">
        <v>457.8</v>
      </c>
      <c r="I530" s="9" t="s">
        <v>16</v>
      </c>
    </row>
    <row r="531" spans="1:9" ht="33" customHeight="1" x14ac:dyDescent="0.2">
      <c r="A531" s="623"/>
      <c r="B531" s="65" t="s">
        <v>593</v>
      </c>
      <c r="C531" s="558" t="s">
        <v>336</v>
      </c>
      <c r="D531" s="558" t="s">
        <v>337</v>
      </c>
      <c r="E531" s="332"/>
      <c r="F531" s="93"/>
      <c r="G531" s="555"/>
      <c r="H531" s="326">
        <v>459.76499999999999</v>
      </c>
      <c r="I531" s="9" t="s">
        <v>16</v>
      </c>
    </row>
    <row r="532" spans="1:9" ht="47.25" customHeight="1" x14ac:dyDescent="0.2">
      <c r="A532" s="623"/>
      <c r="B532" s="65" t="s">
        <v>594</v>
      </c>
      <c r="C532" s="558" t="s">
        <v>336</v>
      </c>
      <c r="D532" s="558" t="s">
        <v>337</v>
      </c>
      <c r="E532" s="332"/>
      <c r="F532" s="93"/>
      <c r="G532" s="555"/>
      <c r="H532" s="326">
        <v>512.5</v>
      </c>
      <c r="I532" s="9" t="s">
        <v>16</v>
      </c>
    </row>
    <row r="533" spans="1:9" ht="46.5" customHeight="1" x14ac:dyDescent="0.2">
      <c r="A533" s="623"/>
      <c r="B533" s="65" t="s">
        <v>595</v>
      </c>
      <c r="C533" s="558" t="s">
        <v>336</v>
      </c>
      <c r="D533" s="558" t="s">
        <v>337</v>
      </c>
      <c r="E533" s="332"/>
      <c r="F533" s="93"/>
      <c r="G533" s="555"/>
      <c r="H533" s="326">
        <v>129.6</v>
      </c>
      <c r="I533" s="9" t="s">
        <v>16</v>
      </c>
    </row>
    <row r="534" spans="1:9" ht="47.25" customHeight="1" x14ac:dyDescent="0.2">
      <c r="A534" s="623"/>
      <c r="B534" s="65" t="s">
        <v>596</v>
      </c>
      <c r="C534" s="558" t="s">
        <v>336</v>
      </c>
      <c r="D534" s="558" t="s">
        <v>337</v>
      </c>
      <c r="E534" s="332"/>
      <c r="F534" s="93"/>
      <c r="G534" s="555"/>
      <c r="H534" s="326">
        <v>42.98</v>
      </c>
      <c r="I534" s="9" t="s">
        <v>16</v>
      </c>
    </row>
    <row r="535" spans="1:9" ht="33" customHeight="1" x14ac:dyDescent="0.2">
      <c r="A535" s="623"/>
      <c r="B535" s="65" t="s">
        <v>597</v>
      </c>
      <c r="C535" s="558" t="s">
        <v>336</v>
      </c>
      <c r="D535" s="558" t="s">
        <v>337</v>
      </c>
      <c r="E535" s="332"/>
      <c r="F535" s="93"/>
      <c r="G535" s="555"/>
      <c r="H535" s="326">
        <v>57</v>
      </c>
      <c r="I535" s="9" t="s">
        <v>16</v>
      </c>
    </row>
    <row r="536" spans="1:9" ht="45" customHeight="1" x14ac:dyDescent="0.2">
      <c r="A536" s="623"/>
      <c r="B536" s="65" t="s">
        <v>598</v>
      </c>
      <c r="C536" s="558" t="s">
        <v>336</v>
      </c>
      <c r="D536" s="558" t="s">
        <v>337</v>
      </c>
      <c r="E536" s="332"/>
      <c r="F536" s="93"/>
      <c r="G536" s="555"/>
      <c r="H536" s="326">
        <v>93</v>
      </c>
      <c r="I536" s="9" t="s">
        <v>16</v>
      </c>
    </row>
    <row r="537" spans="1:9" ht="45" customHeight="1" x14ac:dyDescent="0.2">
      <c r="A537" s="623"/>
      <c r="B537" s="65" t="s">
        <v>599</v>
      </c>
      <c r="C537" s="558" t="s">
        <v>336</v>
      </c>
      <c r="D537" s="558" t="s">
        <v>337</v>
      </c>
      <c r="E537" s="332"/>
      <c r="F537" s="93"/>
      <c r="G537" s="555"/>
      <c r="H537" s="326">
        <v>93.25</v>
      </c>
      <c r="I537" s="9" t="s">
        <v>16</v>
      </c>
    </row>
    <row r="538" spans="1:9" ht="45.75" customHeight="1" x14ac:dyDescent="0.2">
      <c r="A538" s="623"/>
      <c r="B538" s="65" t="s">
        <v>600</v>
      </c>
      <c r="C538" s="558" t="s">
        <v>336</v>
      </c>
      <c r="D538" s="558" t="s">
        <v>337</v>
      </c>
      <c r="E538" s="332"/>
      <c r="F538" s="93"/>
      <c r="G538" s="555"/>
      <c r="H538" s="326">
        <v>1470</v>
      </c>
      <c r="I538" s="9" t="s">
        <v>16</v>
      </c>
    </row>
    <row r="539" spans="1:9" ht="34.5" customHeight="1" x14ac:dyDescent="0.2">
      <c r="A539" s="623"/>
      <c r="B539" s="65" t="s">
        <v>601</v>
      </c>
      <c r="C539" s="558" t="s">
        <v>336</v>
      </c>
      <c r="D539" s="558" t="s">
        <v>337</v>
      </c>
      <c r="E539" s="332"/>
      <c r="F539" s="93"/>
      <c r="G539" s="555"/>
      <c r="H539" s="326">
        <v>900</v>
      </c>
      <c r="I539" s="9" t="s">
        <v>16</v>
      </c>
    </row>
    <row r="540" spans="1:9" ht="48" customHeight="1" x14ac:dyDescent="0.2">
      <c r="A540" s="623"/>
      <c r="B540" s="65" t="s">
        <v>602</v>
      </c>
      <c r="C540" s="558" t="s">
        <v>336</v>
      </c>
      <c r="D540" s="558" t="s">
        <v>337</v>
      </c>
      <c r="E540" s="332"/>
      <c r="F540" s="93"/>
      <c r="G540" s="555"/>
      <c r="H540" s="326">
        <v>3975</v>
      </c>
      <c r="I540" s="9" t="s">
        <v>16</v>
      </c>
    </row>
    <row r="541" spans="1:9" ht="48.75" customHeight="1" x14ac:dyDescent="0.2">
      <c r="A541" s="623"/>
      <c r="B541" s="65" t="s">
        <v>603</v>
      </c>
      <c r="C541" s="558" t="s">
        <v>336</v>
      </c>
      <c r="D541" s="558" t="s">
        <v>337</v>
      </c>
      <c r="E541" s="332"/>
      <c r="F541" s="93"/>
      <c r="G541" s="555"/>
      <c r="H541" s="326">
        <v>800</v>
      </c>
      <c r="I541" s="9" t="s">
        <v>16</v>
      </c>
    </row>
    <row r="542" spans="1:9" ht="37.5" customHeight="1" x14ac:dyDescent="0.2">
      <c r="A542" s="623"/>
      <c r="B542" s="65" t="s">
        <v>1756</v>
      </c>
      <c r="C542" s="558" t="s">
        <v>336</v>
      </c>
      <c r="D542" s="558" t="s">
        <v>337</v>
      </c>
      <c r="E542" s="332"/>
      <c r="F542" s="93"/>
      <c r="G542" s="555"/>
      <c r="H542" s="326">
        <v>295</v>
      </c>
      <c r="I542" s="9" t="s">
        <v>16</v>
      </c>
    </row>
    <row r="543" spans="1:9" ht="37.5" customHeight="1" x14ac:dyDescent="0.2">
      <c r="A543" s="623"/>
      <c r="B543" s="65" t="s">
        <v>1755</v>
      </c>
      <c r="C543" s="558" t="s">
        <v>336</v>
      </c>
      <c r="D543" s="558" t="s">
        <v>337</v>
      </c>
      <c r="E543" s="332"/>
      <c r="F543" s="558"/>
      <c r="G543" s="558"/>
      <c r="H543" s="326">
        <v>350</v>
      </c>
      <c r="I543" s="9" t="s">
        <v>16</v>
      </c>
    </row>
    <row r="544" spans="1:9" ht="33.75" customHeight="1" x14ac:dyDescent="0.2">
      <c r="A544" s="623"/>
      <c r="B544" s="65" t="s">
        <v>1759</v>
      </c>
      <c r="C544" s="595" t="s">
        <v>336</v>
      </c>
      <c r="D544" s="558" t="s">
        <v>337</v>
      </c>
      <c r="E544" s="332"/>
      <c r="F544" s="558"/>
      <c r="G544" s="558"/>
      <c r="H544" s="326">
        <v>1350</v>
      </c>
      <c r="I544" s="9" t="s">
        <v>16</v>
      </c>
    </row>
    <row r="545" spans="1:18" ht="33" customHeight="1" x14ac:dyDescent="0.2">
      <c r="A545" s="623"/>
      <c r="B545" s="65" t="s">
        <v>1758</v>
      </c>
      <c r="C545" s="595" t="s">
        <v>336</v>
      </c>
      <c r="D545" s="558" t="s">
        <v>337</v>
      </c>
      <c r="E545" s="332"/>
      <c r="F545" s="558"/>
      <c r="G545" s="558"/>
      <c r="H545" s="326">
        <v>115</v>
      </c>
      <c r="I545" s="9" t="s">
        <v>16</v>
      </c>
    </row>
    <row r="546" spans="1:18" ht="37.5" customHeight="1" x14ac:dyDescent="0.2">
      <c r="A546" s="623"/>
      <c r="B546" s="65" t="s">
        <v>604</v>
      </c>
      <c r="C546" s="558" t="s">
        <v>336</v>
      </c>
      <c r="D546" s="558" t="s">
        <v>337</v>
      </c>
      <c r="E546" s="332"/>
      <c r="F546" s="558"/>
      <c r="G546" s="558"/>
      <c r="H546" s="326">
        <v>104.2</v>
      </c>
      <c r="I546" s="9" t="s">
        <v>16</v>
      </c>
    </row>
    <row r="547" spans="1:18" ht="36" customHeight="1" x14ac:dyDescent="0.2">
      <c r="A547" s="623"/>
      <c r="B547" s="323" t="s">
        <v>605</v>
      </c>
      <c r="C547" s="312" t="s">
        <v>336</v>
      </c>
      <c r="D547" s="312" t="s">
        <v>337</v>
      </c>
      <c r="E547" s="333"/>
      <c r="F547" s="312"/>
      <c r="G547" s="312"/>
      <c r="H547" s="327">
        <v>31</v>
      </c>
      <c r="I547" s="9" t="s">
        <v>16</v>
      </c>
    </row>
    <row r="548" spans="1:18" ht="49.5" customHeight="1" x14ac:dyDescent="0.2">
      <c r="A548" s="623"/>
      <c r="B548" s="65" t="s">
        <v>606</v>
      </c>
      <c r="C548" s="558" t="s">
        <v>336</v>
      </c>
      <c r="D548" s="558" t="s">
        <v>337</v>
      </c>
      <c r="E548" s="332"/>
      <c r="F548" s="558"/>
      <c r="G548" s="558"/>
      <c r="H548" s="326">
        <v>781.8</v>
      </c>
      <c r="I548" s="9" t="s">
        <v>16</v>
      </c>
    </row>
    <row r="549" spans="1:18" ht="45.75" customHeight="1" x14ac:dyDescent="0.2">
      <c r="A549" s="623"/>
      <c r="B549" s="65" t="s">
        <v>607</v>
      </c>
      <c r="C549" s="558" t="s">
        <v>336</v>
      </c>
      <c r="D549" s="558" t="s">
        <v>337</v>
      </c>
      <c r="E549" s="332"/>
      <c r="F549" s="558"/>
      <c r="G549" s="558"/>
      <c r="H549" s="326">
        <v>682.8</v>
      </c>
      <c r="I549" s="9" t="s">
        <v>16</v>
      </c>
    </row>
    <row r="550" spans="1:18" ht="48.75" customHeight="1" x14ac:dyDescent="0.2">
      <c r="A550" s="623"/>
      <c r="B550" s="65" t="s">
        <v>608</v>
      </c>
      <c r="C550" s="558" t="s">
        <v>336</v>
      </c>
      <c r="D550" s="558" t="s">
        <v>337</v>
      </c>
      <c r="E550" s="332"/>
      <c r="F550" s="558"/>
      <c r="G550" s="558"/>
      <c r="H550" s="326">
        <v>352.3</v>
      </c>
      <c r="I550" s="9" t="s">
        <v>16</v>
      </c>
      <c r="K550" s="4"/>
      <c r="L550" s="4"/>
      <c r="M550" s="4"/>
      <c r="N550" s="4"/>
      <c r="O550" s="4"/>
      <c r="P550" s="4"/>
      <c r="Q550" s="4"/>
    </row>
    <row r="551" spans="1:18" ht="46.5" customHeight="1" x14ac:dyDescent="0.2">
      <c r="A551" s="623"/>
      <c r="B551" s="65" t="s">
        <v>609</v>
      </c>
      <c r="C551" s="558" t="s">
        <v>336</v>
      </c>
      <c r="D551" s="558" t="s">
        <v>337</v>
      </c>
      <c r="E551" s="332"/>
      <c r="F551" s="558"/>
      <c r="G551" s="558"/>
      <c r="H551" s="326">
        <v>599.20000000000005</v>
      </c>
      <c r="I551" s="9" t="s">
        <v>16</v>
      </c>
      <c r="K551" s="4"/>
      <c r="L551" s="4"/>
      <c r="M551" s="4"/>
      <c r="N551" s="4"/>
      <c r="O551" s="4"/>
      <c r="P551" s="4"/>
      <c r="Q551" s="4"/>
    </row>
    <row r="552" spans="1:18" s="16" customFormat="1" ht="45" customHeight="1" x14ac:dyDescent="0.2">
      <c r="A552" s="623"/>
      <c r="B552" s="65" t="s">
        <v>610</v>
      </c>
      <c r="C552" s="558" t="s">
        <v>336</v>
      </c>
      <c r="D552" s="558" t="s">
        <v>337</v>
      </c>
      <c r="E552" s="332"/>
      <c r="F552" s="558"/>
      <c r="G552" s="558"/>
      <c r="H552" s="326">
        <v>37.86</v>
      </c>
      <c r="I552" s="9" t="s">
        <v>16</v>
      </c>
      <c r="J552" s="4"/>
      <c r="K552" s="4"/>
      <c r="L552" s="4"/>
      <c r="M552" s="4"/>
      <c r="N552" s="4"/>
      <c r="O552" s="4"/>
      <c r="P552" s="4"/>
      <c r="Q552" s="4"/>
      <c r="R552" s="285"/>
    </row>
    <row r="553" spans="1:18" s="16" customFormat="1" ht="48.75" customHeight="1" x14ac:dyDescent="0.2">
      <c r="A553" s="623"/>
      <c r="B553" s="65" t="s">
        <v>611</v>
      </c>
      <c r="C553" s="558" t="s">
        <v>336</v>
      </c>
      <c r="D553" s="558" t="s">
        <v>337</v>
      </c>
      <c r="E553" s="332"/>
      <c r="F553" s="558"/>
      <c r="G553" s="558"/>
      <c r="H553" s="326">
        <v>307.8</v>
      </c>
      <c r="I553" s="9" t="s">
        <v>16</v>
      </c>
      <c r="J553" s="4"/>
      <c r="K553" s="4"/>
      <c r="L553" s="4"/>
      <c r="M553" s="4"/>
      <c r="N553" s="4"/>
      <c r="O553" s="4"/>
      <c r="P553" s="4"/>
      <c r="Q553" s="4"/>
      <c r="R553" s="285"/>
    </row>
    <row r="554" spans="1:18" s="16" customFormat="1" ht="57" customHeight="1" x14ac:dyDescent="0.2">
      <c r="A554" s="623"/>
      <c r="B554" s="65" t="s">
        <v>612</v>
      </c>
      <c r="C554" s="558" t="s">
        <v>336</v>
      </c>
      <c r="D554" s="558" t="s">
        <v>337</v>
      </c>
      <c r="E554" s="332"/>
      <c r="F554" s="558"/>
      <c r="G554" s="558"/>
      <c r="H554" s="326">
        <v>3150.2</v>
      </c>
      <c r="I554" s="9" t="s">
        <v>16</v>
      </c>
      <c r="J554" s="4"/>
      <c r="K554" s="4"/>
      <c r="L554" s="4"/>
      <c r="M554" s="4"/>
      <c r="N554" s="4"/>
      <c r="O554" s="4"/>
      <c r="P554" s="4"/>
      <c r="Q554" s="4"/>
      <c r="R554" s="285"/>
    </row>
    <row r="555" spans="1:18" s="16" customFormat="1" ht="46.5" customHeight="1" x14ac:dyDescent="0.2">
      <c r="A555" s="623"/>
      <c r="B555" s="65" t="s">
        <v>613</v>
      </c>
      <c r="C555" s="558" t="s">
        <v>336</v>
      </c>
      <c r="D555" s="558" t="s">
        <v>337</v>
      </c>
      <c r="E555" s="332"/>
      <c r="F555" s="558"/>
      <c r="G555" s="558"/>
      <c r="H555" s="326">
        <v>69.7</v>
      </c>
      <c r="I555" s="9" t="s">
        <v>16</v>
      </c>
      <c r="J555" s="4"/>
      <c r="K555" s="4"/>
      <c r="L555" s="4"/>
      <c r="M555" s="4"/>
      <c r="N555" s="4"/>
      <c r="O555" s="4"/>
      <c r="P555" s="4"/>
      <c r="Q555" s="4"/>
      <c r="R555" s="285"/>
    </row>
    <row r="556" spans="1:18" s="96" customFormat="1" ht="43.5" customHeight="1" x14ac:dyDescent="0.2">
      <c r="A556" s="623"/>
      <c r="B556" s="65" t="s">
        <v>614</v>
      </c>
      <c r="C556" s="558" t="s">
        <v>336</v>
      </c>
      <c r="D556" s="558" t="s">
        <v>337</v>
      </c>
      <c r="E556" s="332"/>
      <c r="F556" s="558"/>
      <c r="G556" s="558"/>
      <c r="H556" s="326">
        <v>265.10000000000002</v>
      </c>
      <c r="I556" s="9" t="s">
        <v>16</v>
      </c>
      <c r="J556" s="4"/>
      <c r="K556" s="4"/>
      <c r="L556" s="4"/>
      <c r="M556" s="4"/>
      <c r="N556" s="4"/>
      <c r="O556" s="4"/>
      <c r="P556" s="4"/>
      <c r="Q556" s="4"/>
      <c r="R556" s="324"/>
    </row>
    <row r="557" spans="1:18" s="16" customFormat="1" ht="45" customHeight="1" x14ac:dyDescent="0.2">
      <c r="A557" s="623"/>
      <c r="B557" s="65" t="s">
        <v>615</v>
      </c>
      <c r="C557" s="558" t="s">
        <v>336</v>
      </c>
      <c r="D557" s="558" t="s">
        <v>337</v>
      </c>
      <c r="E557" s="332"/>
      <c r="F557" s="558"/>
      <c r="G557" s="558"/>
      <c r="H557" s="326">
        <v>2650</v>
      </c>
      <c r="I557" s="9" t="s">
        <v>16</v>
      </c>
      <c r="J557" s="4"/>
      <c r="K557" s="4"/>
      <c r="L557" s="4"/>
      <c r="M557" s="4"/>
      <c r="N557" s="4"/>
      <c r="O557" s="4"/>
      <c r="P557" s="4"/>
      <c r="Q557" s="4"/>
      <c r="R557" s="285"/>
    </row>
    <row r="558" spans="1:18" s="16" customFormat="1" ht="47.25" customHeight="1" x14ac:dyDescent="0.2">
      <c r="A558" s="623"/>
      <c r="B558" s="323" t="s">
        <v>616</v>
      </c>
      <c r="C558" s="312" t="s">
        <v>336</v>
      </c>
      <c r="D558" s="312" t="s">
        <v>337</v>
      </c>
      <c r="E558" s="333"/>
      <c r="F558" s="312"/>
      <c r="G558" s="312"/>
      <c r="H558" s="327">
        <v>1150</v>
      </c>
      <c r="I558" s="9" t="s">
        <v>16</v>
      </c>
      <c r="J558" s="4"/>
      <c r="K558" s="4"/>
      <c r="L558" s="4"/>
      <c r="M558" s="4"/>
      <c r="N558" s="4"/>
      <c r="O558" s="4"/>
      <c r="P558" s="4"/>
      <c r="Q558" s="4"/>
      <c r="R558" s="285"/>
    </row>
    <row r="559" spans="1:18" s="16" customFormat="1" ht="34.5" customHeight="1" x14ac:dyDescent="0.2">
      <c r="A559" s="623"/>
      <c r="B559" s="65" t="s">
        <v>617</v>
      </c>
      <c r="C559" s="558" t="s">
        <v>336</v>
      </c>
      <c r="D559" s="558" t="s">
        <v>337</v>
      </c>
      <c r="E559" s="332"/>
      <c r="F559" s="558"/>
      <c r="G559" s="558"/>
      <c r="H559" s="326">
        <v>200</v>
      </c>
      <c r="I559" s="9" t="s">
        <v>16</v>
      </c>
      <c r="J559" s="4"/>
      <c r="K559" s="4"/>
      <c r="L559" s="4"/>
      <c r="M559" s="4"/>
      <c r="N559" s="4"/>
      <c r="O559" s="4"/>
      <c r="P559" s="4"/>
      <c r="Q559" s="4"/>
      <c r="R559" s="285"/>
    </row>
    <row r="560" spans="1:18" s="16" customFormat="1" ht="34.5" customHeight="1" x14ac:dyDescent="0.2">
      <c r="A560" s="623"/>
      <c r="B560" s="65" t="s">
        <v>618</v>
      </c>
      <c r="C560" s="558" t="s">
        <v>336</v>
      </c>
      <c r="D560" s="558" t="s">
        <v>337</v>
      </c>
      <c r="E560" s="332"/>
      <c r="F560" s="558"/>
      <c r="G560" s="558"/>
      <c r="H560" s="326">
        <v>145.9</v>
      </c>
      <c r="I560" s="9" t="s">
        <v>16</v>
      </c>
      <c r="J560" s="4"/>
      <c r="K560" s="4"/>
      <c r="L560" s="4"/>
      <c r="M560" s="4"/>
      <c r="N560" s="4"/>
      <c r="O560" s="4"/>
      <c r="P560" s="4"/>
      <c r="Q560" s="4"/>
      <c r="R560" s="285"/>
    </row>
    <row r="561" spans="1:18" s="16" customFormat="1" ht="49.5" customHeight="1" x14ac:dyDescent="0.2">
      <c r="A561" s="623"/>
      <c r="B561" s="65" t="s">
        <v>619</v>
      </c>
      <c r="C561" s="558" t="s">
        <v>336</v>
      </c>
      <c r="D561" s="558" t="s">
        <v>337</v>
      </c>
      <c r="E561" s="332"/>
      <c r="F561" s="558"/>
      <c r="G561" s="558"/>
      <c r="H561" s="326">
        <v>347</v>
      </c>
      <c r="I561" s="9" t="s">
        <v>16</v>
      </c>
      <c r="J561" s="4"/>
      <c r="K561" s="4"/>
      <c r="L561" s="4"/>
      <c r="M561" s="4"/>
      <c r="N561" s="4"/>
      <c r="O561" s="4"/>
      <c r="P561" s="4"/>
      <c r="Q561" s="4"/>
      <c r="R561" s="285"/>
    </row>
    <row r="562" spans="1:18" s="16" customFormat="1" ht="49.5" customHeight="1" x14ac:dyDescent="0.2">
      <c r="A562" s="623"/>
      <c r="B562" s="65" t="s">
        <v>1757</v>
      </c>
      <c r="C562" s="558" t="s">
        <v>336</v>
      </c>
      <c r="D562" s="558" t="s">
        <v>337</v>
      </c>
      <c r="E562" s="332"/>
      <c r="F562" s="558"/>
      <c r="G562" s="558"/>
      <c r="H562" s="326">
        <v>120</v>
      </c>
      <c r="I562" s="9" t="s">
        <v>16</v>
      </c>
      <c r="J562" s="4"/>
      <c r="K562" s="4"/>
      <c r="L562" s="4"/>
      <c r="M562" s="4"/>
      <c r="N562" s="4"/>
      <c r="O562" s="4"/>
      <c r="P562" s="4"/>
      <c r="Q562" s="4"/>
      <c r="R562" s="285"/>
    </row>
    <row r="563" spans="1:18" s="16" customFormat="1" ht="45.75" customHeight="1" x14ac:dyDescent="0.2">
      <c r="A563" s="623"/>
      <c r="B563" s="65" t="s">
        <v>620</v>
      </c>
      <c r="C563" s="558" t="s">
        <v>336</v>
      </c>
      <c r="D563" s="558" t="s">
        <v>337</v>
      </c>
      <c r="E563" s="332"/>
      <c r="F563" s="558"/>
      <c r="G563" s="558"/>
      <c r="H563" s="326">
        <v>172</v>
      </c>
      <c r="I563" s="9" t="s">
        <v>16</v>
      </c>
      <c r="J563" s="4"/>
      <c r="K563" s="4"/>
      <c r="L563" s="4"/>
      <c r="M563" s="4"/>
      <c r="N563" s="4"/>
      <c r="O563" s="4"/>
      <c r="P563" s="4"/>
      <c r="Q563" s="4"/>
      <c r="R563" s="285"/>
    </row>
    <row r="564" spans="1:18" s="16" customFormat="1" ht="43.5" customHeight="1" x14ac:dyDescent="0.2">
      <c r="A564" s="623"/>
      <c r="B564" s="65" t="s">
        <v>621</v>
      </c>
      <c r="C564" s="558" t="s">
        <v>336</v>
      </c>
      <c r="D564" s="558" t="s">
        <v>337</v>
      </c>
      <c r="E564" s="332"/>
      <c r="F564" s="558"/>
      <c r="G564" s="558"/>
      <c r="H564" s="326">
        <v>60.3</v>
      </c>
      <c r="I564" s="9" t="s">
        <v>16</v>
      </c>
      <c r="J564" s="4"/>
      <c r="K564" s="4"/>
      <c r="L564" s="4"/>
      <c r="M564" s="4"/>
      <c r="N564" s="4"/>
      <c r="O564" s="4"/>
      <c r="P564" s="4"/>
      <c r="Q564" s="4"/>
      <c r="R564" s="285"/>
    </row>
    <row r="565" spans="1:18" s="16" customFormat="1" ht="48.75" customHeight="1" x14ac:dyDescent="0.2">
      <c r="A565" s="623"/>
      <c r="B565" s="65" t="s">
        <v>622</v>
      </c>
      <c r="C565" s="558" t="s">
        <v>336</v>
      </c>
      <c r="D565" s="558" t="s">
        <v>337</v>
      </c>
      <c r="E565" s="332"/>
      <c r="F565" s="558"/>
      <c r="G565" s="558"/>
      <c r="H565" s="326">
        <v>139.19999999999999</v>
      </c>
      <c r="I565" s="9" t="s">
        <v>16</v>
      </c>
      <c r="J565" s="4"/>
      <c r="K565" s="4"/>
      <c r="L565" s="4"/>
      <c r="M565" s="4"/>
      <c r="N565" s="4"/>
      <c r="O565" s="4"/>
      <c r="P565" s="4"/>
      <c r="Q565" s="4"/>
      <c r="R565" s="285"/>
    </row>
    <row r="566" spans="1:18" s="16" customFormat="1" ht="45" customHeight="1" x14ac:dyDescent="0.2">
      <c r="A566" s="623"/>
      <c r="B566" s="65" t="s">
        <v>623</v>
      </c>
      <c r="C566" s="558" t="s">
        <v>336</v>
      </c>
      <c r="D566" s="558" t="s">
        <v>337</v>
      </c>
      <c r="E566" s="332"/>
      <c r="F566" s="558"/>
      <c r="G566" s="558"/>
      <c r="H566" s="326">
        <v>267.39999999999998</v>
      </c>
      <c r="I566" s="9" t="s">
        <v>16</v>
      </c>
      <c r="J566" s="4"/>
      <c r="K566" s="4"/>
      <c r="L566" s="4"/>
      <c r="M566" s="4"/>
      <c r="N566" s="4"/>
      <c r="O566" s="4"/>
      <c r="P566" s="4"/>
      <c r="Q566" s="4"/>
      <c r="R566" s="285"/>
    </row>
    <row r="567" spans="1:18" s="96" customFormat="1" ht="46.5" customHeight="1" x14ac:dyDescent="0.2">
      <c r="A567" s="623"/>
      <c r="B567" s="65" t="s">
        <v>624</v>
      </c>
      <c r="C567" s="558" t="s">
        <v>336</v>
      </c>
      <c r="D567" s="558" t="s">
        <v>337</v>
      </c>
      <c r="E567" s="332"/>
      <c r="F567" s="558"/>
      <c r="G567" s="558"/>
      <c r="H567" s="326">
        <v>177.2</v>
      </c>
      <c r="I567" s="9" t="s">
        <v>16</v>
      </c>
      <c r="J567" s="4"/>
      <c r="K567" s="4"/>
      <c r="L567" s="4"/>
      <c r="M567" s="4"/>
      <c r="N567" s="4"/>
      <c r="O567" s="4"/>
      <c r="P567" s="4"/>
      <c r="Q567" s="4"/>
      <c r="R567" s="324"/>
    </row>
    <row r="568" spans="1:18" s="16" customFormat="1" ht="46.5" customHeight="1" x14ac:dyDescent="0.2">
      <c r="A568" s="623"/>
      <c r="B568" s="65" t="s">
        <v>625</v>
      </c>
      <c r="C568" s="558" t="s">
        <v>336</v>
      </c>
      <c r="D568" s="558" t="s">
        <v>337</v>
      </c>
      <c r="E568" s="332"/>
      <c r="F568" s="558"/>
      <c r="G568" s="558"/>
      <c r="H568" s="326">
        <v>177.2</v>
      </c>
      <c r="I568" s="9" t="s">
        <v>16</v>
      </c>
      <c r="J568" s="4"/>
      <c r="K568" s="4"/>
      <c r="L568" s="4"/>
      <c r="M568" s="4"/>
      <c r="N568" s="4"/>
      <c r="O568" s="4"/>
      <c r="P568" s="4"/>
      <c r="Q568" s="4"/>
      <c r="R568" s="285"/>
    </row>
    <row r="569" spans="1:18" s="16" customFormat="1" ht="46.5" customHeight="1" x14ac:dyDescent="0.2">
      <c r="A569" s="623"/>
      <c r="B569" s="323" t="s">
        <v>626</v>
      </c>
      <c r="C569" s="312" t="s">
        <v>336</v>
      </c>
      <c r="D569" s="312" t="s">
        <v>337</v>
      </c>
      <c r="E569" s="333"/>
      <c r="F569" s="312"/>
      <c r="G569" s="312"/>
      <c r="H569" s="327">
        <v>1384.28</v>
      </c>
      <c r="I569" s="9" t="s">
        <v>16</v>
      </c>
      <c r="J569" s="4"/>
      <c r="K569" s="4"/>
      <c r="L569" s="4"/>
      <c r="M569" s="4"/>
      <c r="N569" s="4"/>
      <c r="O569" s="4"/>
      <c r="P569" s="4"/>
      <c r="Q569" s="4"/>
      <c r="R569" s="285"/>
    </row>
    <row r="570" spans="1:18" s="16" customFormat="1" ht="36" customHeight="1" x14ac:dyDescent="0.2">
      <c r="A570" s="623"/>
      <c r="B570" s="65" t="s">
        <v>627</v>
      </c>
      <c r="C570" s="558" t="s">
        <v>336</v>
      </c>
      <c r="D570" s="558" t="s">
        <v>337</v>
      </c>
      <c r="E570" s="332"/>
      <c r="F570" s="558"/>
      <c r="G570" s="558"/>
      <c r="H570" s="326">
        <v>380</v>
      </c>
      <c r="I570" s="9" t="s">
        <v>16</v>
      </c>
      <c r="J570" s="4"/>
      <c r="K570" s="4"/>
      <c r="L570" s="4"/>
      <c r="M570" s="4"/>
      <c r="N570" s="4"/>
      <c r="O570" s="4"/>
      <c r="P570" s="4"/>
      <c r="Q570" s="4"/>
      <c r="R570" s="285"/>
    </row>
    <row r="571" spans="1:18" s="16" customFormat="1" ht="46.5" customHeight="1" x14ac:dyDescent="0.2">
      <c r="A571" s="623"/>
      <c r="B571" s="65" t="s">
        <v>628</v>
      </c>
      <c r="C571" s="558" t="s">
        <v>336</v>
      </c>
      <c r="D571" s="558" t="s">
        <v>337</v>
      </c>
      <c r="E571" s="332"/>
      <c r="F571" s="558"/>
      <c r="G571" s="558"/>
      <c r="H571" s="326">
        <v>110</v>
      </c>
      <c r="I571" s="9" t="s">
        <v>16</v>
      </c>
      <c r="J571" s="4"/>
      <c r="K571" s="4"/>
      <c r="L571" s="4"/>
      <c r="M571" s="4"/>
      <c r="N571" s="4"/>
      <c r="O571" s="4"/>
      <c r="P571" s="4"/>
      <c r="Q571" s="4"/>
      <c r="R571" s="285"/>
    </row>
    <row r="572" spans="1:18" s="16" customFormat="1" ht="46.5" customHeight="1" x14ac:dyDescent="0.2">
      <c r="A572" s="623"/>
      <c r="B572" s="65" t="s">
        <v>629</v>
      </c>
      <c r="C572" s="558" t="s">
        <v>336</v>
      </c>
      <c r="D572" s="558" t="s">
        <v>337</v>
      </c>
      <c r="E572" s="332"/>
      <c r="F572" s="558"/>
      <c r="G572" s="558"/>
      <c r="H572" s="326">
        <v>1350.1</v>
      </c>
      <c r="I572" s="9" t="s">
        <v>16</v>
      </c>
      <c r="J572" s="4"/>
      <c r="K572" s="4"/>
      <c r="L572" s="4"/>
      <c r="M572" s="4"/>
      <c r="N572" s="4"/>
      <c r="O572" s="4"/>
      <c r="P572" s="4"/>
      <c r="Q572" s="4"/>
      <c r="R572" s="285"/>
    </row>
    <row r="573" spans="1:18" s="16" customFormat="1" ht="46.5" customHeight="1" x14ac:dyDescent="0.2">
      <c r="A573" s="623"/>
      <c r="B573" s="65" t="s">
        <v>630</v>
      </c>
      <c r="C573" s="558" t="s">
        <v>336</v>
      </c>
      <c r="D573" s="558" t="s">
        <v>337</v>
      </c>
      <c r="E573" s="332"/>
      <c r="F573" s="558"/>
      <c r="G573" s="558"/>
      <c r="H573" s="326">
        <v>292.89999999999998</v>
      </c>
      <c r="I573" s="9" t="s">
        <v>16</v>
      </c>
      <c r="J573" s="4"/>
      <c r="K573" s="4"/>
      <c r="L573" s="4"/>
      <c r="M573" s="4"/>
      <c r="N573" s="4"/>
      <c r="O573" s="4"/>
      <c r="P573" s="4"/>
      <c r="Q573" s="4"/>
      <c r="R573" s="285"/>
    </row>
    <row r="574" spans="1:18" s="16" customFormat="1" ht="37.5" customHeight="1" x14ac:dyDescent="0.2">
      <c r="A574" s="623"/>
      <c r="B574" s="65" t="s">
        <v>631</v>
      </c>
      <c r="C574" s="558" t="s">
        <v>336</v>
      </c>
      <c r="D574" s="558" t="s">
        <v>337</v>
      </c>
      <c r="E574" s="332"/>
      <c r="F574" s="558"/>
      <c r="G574" s="558"/>
      <c r="H574" s="326">
        <v>21.56</v>
      </c>
      <c r="I574" s="9" t="s">
        <v>16</v>
      </c>
      <c r="J574" s="4"/>
      <c r="K574" s="4"/>
      <c r="L574" s="4"/>
      <c r="M574" s="4"/>
      <c r="N574" s="4"/>
      <c r="O574" s="4"/>
      <c r="P574" s="4"/>
      <c r="Q574" s="4"/>
      <c r="R574" s="285"/>
    </row>
    <row r="575" spans="1:18" s="16" customFormat="1" ht="36.75" customHeight="1" x14ac:dyDescent="0.2">
      <c r="A575" s="623"/>
      <c r="B575" s="65" t="s">
        <v>632</v>
      </c>
      <c r="C575" s="558" t="s">
        <v>336</v>
      </c>
      <c r="D575" s="558" t="s">
        <v>337</v>
      </c>
      <c r="E575" s="332"/>
      <c r="F575" s="558"/>
      <c r="G575" s="558"/>
      <c r="H575" s="326">
        <v>15.56</v>
      </c>
      <c r="I575" s="9" t="s">
        <v>16</v>
      </c>
      <c r="J575" s="4"/>
      <c r="K575" s="4"/>
      <c r="L575" s="4"/>
      <c r="M575" s="4"/>
      <c r="N575" s="4"/>
      <c r="O575" s="4"/>
      <c r="P575" s="4"/>
      <c r="Q575" s="4"/>
      <c r="R575" s="285"/>
    </row>
    <row r="576" spans="1:18" s="16" customFormat="1" ht="46.5" customHeight="1" x14ac:dyDescent="0.2">
      <c r="A576" s="623"/>
      <c r="B576" s="65" t="s">
        <v>633</v>
      </c>
      <c r="C576" s="558" t="s">
        <v>336</v>
      </c>
      <c r="D576" s="558" t="s">
        <v>337</v>
      </c>
      <c r="E576" s="332"/>
      <c r="F576" s="558"/>
      <c r="G576" s="558"/>
      <c r="H576" s="326">
        <v>1360.1</v>
      </c>
      <c r="I576" s="9" t="s">
        <v>16</v>
      </c>
      <c r="J576" s="4"/>
      <c r="K576" s="4"/>
      <c r="L576" s="4"/>
      <c r="M576" s="4"/>
      <c r="N576" s="4"/>
      <c r="O576" s="4"/>
      <c r="P576" s="4"/>
      <c r="Q576" s="4"/>
      <c r="R576" s="285"/>
    </row>
    <row r="577" spans="1:18" s="16" customFormat="1" ht="46.5" customHeight="1" x14ac:dyDescent="0.2">
      <c r="A577" s="623"/>
      <c r="B577" s="65" t="s">
        <v>634</v>
      </c>
      <c r="C577" s="558" t="s">
        <v>336</v>
      </c>
      <c r="D577" s="558" t="s">
        <v>337</v>
      </c>
      <c r="E577" s="332"/>
      <c r="F577" s="558"/>
      <c r="G577" s="558"/>
      <c r="H577" s="326">
        <v>24.12</v>
      </c>
      <c r="I577" s="9" t="s">
        <v>16</v>
      </c>
      <c r="J577" s="4"/>
      <c r="K577" s="4"/>
      <c r="L577" s="4"/>
      <c r="M577" s="4"/>
      <c r="N577" s="4"/>
      <c r="O577" s="4"/>
      <c r="P577" s="4"/>
      <c r="Q577" s="4"/>
      <c r="R577" s="285"/>
    </row>
    <row r="578" spans="1:18" s="96" customFormat="1" ht="46.5" customHeight="1" x14ac:dyDescent="0.2">
      <c r="A578" s="623"/>
      <c r="B578" s="65" t="s">
        <v>635</v>
      </c>
      <c r="C578" s="558" t="s">
        <v>336</v>
      </c>
      <c r="D578" s="558" t="s">
        <v>337</v>
      </c>
      <c r="E578" s="332"/>
      <c r="F578" s="558"/>
      <c r="G578" s="558"/>
      <c r="H578" s="326">
        <v>1980.2</v>
      </c>
      <c r="I578" s="9" t="s">
        <v>16</v>
      </c>
      <c r="J578" s="4"/>
      <c r="K578" s="4"/>
      <c r="L578" s="4"/>
      <c r="M578" s="4"/>
      <c r="N578" s="4"/>
      <c r="O578" s="4"/>
      <c r="P578" s="4"/>
      <c r="Q578" s="4"/>
      <c r="R578" s="324"/>
    </row>
    <row r="579" spans="1:18" s="16" customFormat="1" ht="46.5" customHeight="1" x14ac:dyDescent="0.2">
      <c r="A579" s="623"/>
      <c r="B579" s="65" t="s">
        <v>636</v>
      </c>
      <c r="C579" s="558" t="s">
        <v>336</v>
      </c>
      <c r="D579" s="558" t="s">
        <v>337</v>
      </c>
      <c r="E579" s="332"/>
      <c r="F579" s="558"/>
      <c r="G579" s="558"/>
      <c r="H579" s="326">
        <v>1900</v>
      </c>
      <c r="I579" s="9" t="s">
        <v>16</v>
      </c>
      <c r="J579" s="4"/>
      <c r="K579" s="4"/>
      <c r="L579" s="4"/>
      <c r="M579" s="4"/>
      <c r="N579" s="4"/>
      <c r="O579" s="4"/>
      <c r="P579" s="4"/>
      <c r="Q579" s="4"/>
      <c r="R579" s="285"/>
    </row>
    <row r="580" spans="1:18" s="16" customFormat="1" ht="46.5" customHeight="1" x14ac:dyDescent="0.2">
      <c r="A580" s="623"/>
      <c r="B580" s="323" t="s">
        <v>637</v>
      </c>
      <c r="C580" s="312" t="s">
        <v>336</v>
      </c>
      <c r="D580" s="312" t="s">
        <v>337</v>
      </c>
      <c r="E580" s="333"/>
      <c r="F580" s="312"/>
      <c r="G580" s="312"/>
      <c r="H580" s="327">
        <v>1300</v>
      </c>
      <c r="I580" s="9" t="s">
        <v>16</v>
      </c>
      <c r="J580" s="4"/>
      <c r="K580" s="4"/>
      <c r="L580" s="4"/>
      <c r="M580" s="4"/>
      <c r="N580" s="4"/>
      <c r="O580" s="4"/>
      <c r="P580" s="4"/>
      <c r="Q580" s="4"/>
      <c r="R580" s="285"/>
    </row>
    <row r="581" spans="1:18" s="16" customFormat="1" ht="44.25" customHeight="1" x14ac:dyDescent="0.2">
      <c r="A581" s="623"/>
      <c r="B581" s="65" t="s">
        <v>638</v>
      </c>
      <c r="C581" s="558" t="s">
        <v>336</v>
      </c>
      <c r="D581" s="558" t="s">
        <v>337</v>
      </c>
      <c r="E581" s="332"/>
      <c r="F581" s="558"/>
      <c r="G581" s="558"/>
      <c r="H581" s="326">
        <v>96.2</v>
      </c>
      <c r="I581" s="9" t="s">
        <v>16</v>
      </c>
      <c r="J581" s="4"/>
      <c r="K581" s="4"/>
      <c r="L581" s="4"/>
      <c r="M581" s="4"/>
      <c r="N581" s="4"/>
      <c r="O581" s="4"/>
      <c r="P581" s="4"/>
      <c r="Q581" s="4"/>
      <c r="R581" s="285"/>
    </row>
    <row r="582" spans="1:18" s="16" customFormat="1" ht="44.25" customHeight="1" x14ac:dyDescent="0.2">
      <c r="A582" s="623"/>
      <c r="B582" s="65" t="s">
        <v>639</v>
      </c>
      <c r="C582" s="558" t="s">
        <v>336</v>
      </c>
      <c r="D582" s="558" t="s">
        <v>337</v>
      </c>
      <c r="E582" s="332"/>
      <c r="F582" s="558"/>
      <c r="G582" s="558"/>
      <c r="H582" s="326">
        <v>120</v>
      </c>
      <c r="I582" s="9" t="s">
        <v>16</v>
      </c>
      <c r="J582" s="4"/>
      <c r="K582" s="4"/>
      <c r="L582" s="4"/>
      <c r="M582" s="4"/>
      <c r="N582" s="4"/>
      <c r="O582" s="4"/>
      <c r="P582" s="4"/>
      <c r="Q582" s="4"/>
      <c r="R582" s="285"/>
    </row>
    <row r="583" spans="1:18" s="16" customFormat="1" ht="44.25" customHeight="1" x14ac:dyDescent="0.2">
      <c r="A583" s="623"/>
      <c r="B583" s="65" t="s">
        <v>640</v>
      </c>
      <c r="C583" s="558" t="s">
        <v>336</v>
      </c>
      <c r="D583" s="558" t="s">
        <v>337</v>
      </c>
      <c r="E583" s="332"/>
      <c r="F583" s="558"/>
      <c r="G583" s="558"/>
      <c r="H583" s="326">
        <v>318</v>
      </c>
      <c r="I583" s="9" t="s">
        <v>16</v>
      </c>
      <c r="J583" s="4"/>
      <c r="K583" s="4"/>
      <c r="L583" s="4"/>
      <c r="M583" s="4"/>
      <c r="N583" s="4"/>
      <c r="O583" s="4"/>
      <c r="P583" s="4"/>
      <c r="Q583" s="4"/>
      <c r="R583" s="285"/>
    </row>
    <row r="584" spans="1:18" s="16" customFormat="1" ht="44.25" customHeight="1" x14ac:dyDescent="0.2">
      <c r="A584" s="623"/>
      <c r="B584" s="65" t="s">
        <v>641</v>
      </c>
      <c r="C584" s="558" t="s">
        <v>336</v>
      </c>
      <c r="D584" s="558" t="s">
        <v>337</v>
      </c>
      <c r="E584" s="332"/>
      <c r="F584" s="558"/>
      <c r="G584" s="558"/>
      <c r="H584" s="326">
        <v>70</v>
      </c>
      <c r="I584" s="9" t="s">
        <v>16</v>
      </c>
      <c r="J584" s="4"/>
      <c r="K584" s="4"/>
      <c r="L584" s="4"/>
      <c r="M584" s="4"/>
      <c r="N584" s="4"/>
      <c r="O584" s="4"/>
      <c r="P584" s="4"/>
      <c r="Q584" s="4"/>
      <c r="R584" s="285"/>
    </row>
    <row r="585" spans="1:18" s="16" customFormat="1" ht="33.75" customHeight="1" x14ac:dyDescent="0.2">
      <c r="A585" s="623"/>
      <c r="B585" s="65" t="s">
        <v>642</v>
      </c>
      <c r="C585" s="558" t="s">
        <v>336</v>
      </c>
      <c r="D585" s="558" t="s">
        <v>337</v>
      </c>
      <c r="E585" s="332"/>
      <c r="F585" s="558"/>
      <c r="G585" s="558"/>
      <c r="H585" s="326">
        <v>1300.5</v>
      </c>
      <c r="I585" s="9" t="s">
        <v>16</v>
      </c>
      <c r="J585" s="4"/>
      <c r="K585" s="4"/>
      <c r="L585" s="4"/>
      <c r="M585" s="4"/>
      <c r="N585" s="4"/>
      <c r="O585" s="4"/>
      <c r="P585" s="4"/>
      <c r="Q585" s="4"/>
      <c r="R585" s="285"/>
    </row>
    <row r="586" spans="1:18" s="16" customFormat="1" ht="44.25" customHeight="1" x14ac:dyDescent="0.2">
      <c r="A586" s="623"/>
      <c r="B586" s="65" t="s">
        <v>643</v>
      </c>
      <c r="C586" s="558" t="s">
        <v>336</v>
      </c>
      <c r="D586" s="558" t="s">
        <v>337</v>
      </c>
      <c r="E586" s="332"/>
      <c r="F586" s="558"/>
      <c r="G586" s="558"/>
      <c r="H586" s="326">
        <v>122.44</v>
      </c>
      <c r="I586" s="9" t="s">
        <v>16</v>
      </c>
      <c r="J586" s="4"/>
      <c r="K586" s="4"/>
      <c r="L586" s="4"/>
      <c r="M586" s="4"/>
      <c r="N586" s="4"/>
      <c r="O586" s="4"/>
      <c r="P586" s="4"/>
      <c r="Q586" s="4"/>
      <c r="R586" s="285"/>
    </row>
    <row r="587" spans="1:18" s="16" customFormat="1" ht="45" customHeight="1" x14ac:dyDescent="0.2">
      <c r="A587" s="623"/>
      <c r="B587" s="65" t="s">
        <v>644</v>
      </c>
      <c r="C587" s="558" t="s">
        <v>336</v>
      </c>
      <c r="D587" s="558" t="s">
        <v>337</v>
      </c>
      <c r="E587" s="332"/>
      <c r="F587" s="558"/>
      <c r="G587" s="558"/>
      <c r="H587" s="326">
        <v>90</v>
      </c>
      <c r="I587" s="9" t="s">
        <v>16</v>
      </c>
      <c r="J587" s="4"/>
      <c r="K587" s="4"/>
      <c r="L587" s="4"/>
      <c r="M587" s="4"/>
      <c r="N587" s="4"/>
      <c r="O587" s="4"/>
      <c r="P587" s="4"/>
      <c r="Q587" s="4"/>
      <c r="R587" s="285"/>
    </row>
    <row r="588" spans="1:18" s="16" customFormat="1" ht="45" customHeight="1" x14ac:dyDescent="0.2">
      <c r="A588" s="623"/>
      <c r="B588" s="65" t="s">
        <v>645</v>
      </c>
      <c r="C588" s="558" t="s">
        <v>336</v>
      </c>
      <c r="D588" s="558" t="s">
        <v>337</v>
      </c>
      <c r="E588" s="332"/>
      <c r="F588" s="558"/>
      <c r="G588" s="558"/>
      <c r="H588" s="326">
        <v>34.4</v>
      </c>
      <c r="I588" s="9" t="s">
        <v>16</v>
      </c>
      <c r="J588" s="4"/>
      <c r="K588" s="4"/>
      <c r="L588" s="4"/>
      <c r="M588" s="4"/>
      <c r="N588" s="4"/>
      <c r="O588" s="4"/>
      <c r="P588" s="4"/>
      <c r="Q588" s="4"/>
      <c r="R588" s="285"/>
    </row>
    <row r="589" spans="1:18" s="96" customFormat="1" ht="45.75" customHeight="1" x14ac:dyDescent="0.2">
      <c r="A589" s="623"/>
      <c r="B589" s="65" t="s">
        <v>646</v>
      </c>
      <c r="C589" s="558" t="s">
        <v>336</v>
      </c>
      <c r="D589" s="558" t="s">
        <v>337</v>
      </c>
      <c r="E589" s="332"/>
      <c r="F589" s="558"/>
      <c r="G589" s="558"/>
      <c r="H589" s="326">
        <v>2980.2</v>
      </c>
      <c r="I589" s="9" t="s">
        <v>16</v>
      </c>
      <c r="J589" s="4"/>
      <c r="K589" s="4"/>
      <c r="L589" s="4"/>
      <c r="M589" s="4"/>
      <c r="N589" s="4"/>
      <c r="O589" s="4"/>
      <c r="P589" s="4"/>
      <c r="Q589" s="4"/>
      <c r="R589" s="324"/>
    </row>
    <row r="590" spans="1:18" s="16" customFormat="1" ht="35.25" customHeight="1" x14ac:dyDescent="0.2">
      <c r="A590" s="623"/>
      <c r="B590" s="65" t="s">
        <v>647</v>
      </c>
      <c r="C590" s="558" t="s">
        <v>336</v>
      </c>
      <c r="D590" s="558" t="s">
        <v>337</v>
      </c>
      <c r="E590" s="332"/>
      <c r="F590" s="558"/>
      <c r="G590" s="558"/>
      <c r="H590" s="326">
        <v>3930</v>
      </c>
      <c r="I590" s="9" t="s">
        <v>16</v>
      </c>
      <c r="J590" s="4"/>
      <c r="K590" s="4"/>
      <c r="L590" s="4"/>
      <c r="M590" s="4"/>
      <c r="N590" s="4"/>
      <c r="O590" s="4"/>
      <c r="P590" s="4"/>
      <c r="Q590" s="4"/>
      <c r="R590" s="285"/>
    </row>
    <row r="591" spans="1:18" s="16" customFormat="1" ht="35.25" customHeight="1" x14ac:dyDescent="0.2">
      <c r="A591" s="623"/>
      <c r="B591" s="65" t="s">
        <v>648</v>
      </c>
      <c r="C591" s="558" t="s">
        <v>336</v>
      </c>
      <c r="D591" s="558" t="s">
        <v>337</v>
      </c>
      <c r="E591" s="332"/>
      <c r="F591" s="558"/>
      <c r="G591" s="558"/>
      <c r="H591" s="326">
        <v>980</v>
      </c>
      <c r="I591" s="9" t="s">
        <v>16</v>
      </c>
      <c r="J591" s="4"/>
      <c r="K591" s="4"/>
      <c r="L591" s="4"/>
      <c r="M591" s="4"/>
      <c r="N591" s="4"/>
      <c r="O591" s="4"/>
      <c r="P591" s="4"/>
      <c r="Q591" s="4"/>
      <c r="R591" s="285"/>
    </row>
    <row r="592" spans="1:18" s="16" customFormat="1" ht="35.25" customHeight="1" x14ac:dyDescent="0.2">
      <c r="A592" s="623"/>
      <c r="B592" s="65" t="s">
        <v>649</v>
      </c>
      <c r="C592" s="558" t="s">
        <v>336</v>
      </c>
      <c r="D592" s="558" t="s">
        <v>337</v>
      </c>
      <c r="E592" s="334"/>
      <c r="F592" s="555"/>
      <c r="G592" s="555"/>
      <c r="H592" s="326">
        <v>407.2</v>
      </c>
      <c r="I592" s="9" t="s">
        <v>16</v>
      </c>
      <c r="J592" s="4"/>
      <c r="K592" s="4"/>
      <c r="L592" s="4"/>
      <c r="M592" s="4"/>
      <c r="N592" s="4"/>
      <c r="O592" s="4"/>
      <c r="P592" s="4"/>
      <c r="Q592" s="4"/>
      <c r="R592" s="285"/>
    </row>
    <row r="593" spans="1:18" s="16" customFormat="1" ht="35.25" customHeight="1" x14ac:dyDescent="0.2">
      <c r="A593" s="623"/>
      <c r="B593" s="65" t="s">
        <v>650</v>
      </c>
      <c r="C593" s="558" t="s">
        <v>336</v>
      </c>
      <c r="D593" s="558" t="s">
        <v>337</v>
      </c>
      <c r="E593" s="332"/>
      <c r="F593" s="93"/>
      <c r="G593" s="555"/>
      <c r="H593" s="326">
        <v>75</v>
      </c>
      <c r="I593" s="9" t="s">
        <v>16</v>
      </c>
      <c r="J593" s="4"/>
      <c r="K593" s="4"/>
      <c r="L593" s="4"/>
      <c r="M593" s="4"/>
      <c r="N593" s="4"/>
      <c r="O593" s="4"/>
      <c r="P593" s="4"/>
      <c r="Q593" s="4"/>
      <c r="R593" s="285"/>
    </row>
    <row r="594" spans="1:18" s="16" customFormat="1" ht="57" customHeight="1" x14ac:dyDescent="0.2">
      <c r="A594" s="623"/>
      <c r="B594" s="65" t="s">
        <v>651</v>
      </c>
      <c r="C594" s="558" t="s">
        <v>336</v>
      </c>
      <c r="D594" s="558" t="s">
        <v>337</v>
      </c>
      <c r="E594" s="332"/>
      <c r="F594" s="93"/>
      <c r="G594" s="555"/>
      <c r="H594" s="326">
        <v>3100</v>
      </c>
      <c r="I594" s="9" t="s">
        <v>16</v>
      </c>
      <c r="J594" s="4"/>
      <c r="K594" s="4"/>
      <c r="L594" s="4"/>
      <c r="M594" s="4"/>
      <c r="N594" s="4"/>
      <c r="O594" s="4"/>
      <c r="P594" s="4"/>
      <c r="Q594" s="4"/>
      <c r="R594" s="285"/>
    </row>
    <row r="595" spans="1:18" s="16" customFormat="1" ht="45.75" customHeight="1" x14ac:dyDescent="0.2">
      <c r="A595" s="623"/>
      <c r="B595" s="65" t="s">
        <v>652</v>
      </c>
      <c r="C595" s="558" t="s">
        <v>336</v>
      </c>
      <c r="D595" s="558" t="s">
        <v>337</v>
      </c>
      <c r="E595" s="332"/>
      <c r="F595" s="93"/>
      <c r="G595" s="555"/>
      <c r="H595" s="326">
        <v>1450</v>
      </c>
      <c r="I595" s="9" t="s">
        <v>16</v>
      </c>
      <c r="J595" s="4"/>
      <c r="K595" s="4"/>
      <c r="L595" s="4"/>
      <c r="M595" s="4"/>
      <c r="N595" s="4"/>
      <c r="O595" s="4"/>
      <c r="P595" s="4"/>
      <c r="Q595" s="4"/>
      <c r="R595" s="285"/>
    </row>
    <row r="596" spans="1:18" s="16" customFormat="1" ht="48" customHeight="1" x14ac:dyDescent="0.2">
      <c r="A596" s="623"/>
      <c r="B596" s="65" t="s">
        <v>653</v>
      </c>
      <c r="C596" s="558" t="s">
        <v>336</v>
      </c>
      <c r="D596" s="558" t="s">
        <v>337</v>
      </c>
      <c r="E596" s="332"/>
      <c r="F596" s="93"/>
      <c r="G596" s="555"/>
      <c r="H596" s="326">
        <v>1444</v>
      </c>
      <c r="I596" s="9" t="s">
        <v>16</v>
      </c>
      <c r="J596" s="4"/>
      <c r="K596" s="4"/>
      <c r="L596" s="4"/>
      <c r="M596" s="4"/>
      <c r="N596" s="4"/>
      <c r="O596" s="4"/>
      <c r="P596" s="4"/>
      <c r="Q596" s="4"/>
      <c r="R596" s="285"/>
    </row>
    <row r="597" spans="1:18" s="16" customFormat="1" ht="25.5" customHeight="1" x14ac:dyDescent="0.2">
      <c r="A597" s="623"/>
      <c r="B597" s="65" t="s">
        <v>654</v>
      </c>
      <c r="C597" s="558" t="s">
        <v>336</v>
      </c>
      <c r="D597" s="558" t="s">
        <v>337</v>
      </c>
      <c r="E597" s="332"/>
      <c r="F597" s="93"/>
      <c r="G597" s="555"/>
      <c r="H597" s="326">
        <v>1470</v>
      </c>
      <c r="I597" s="9" t="s">
        <v>16</v>
      </c>
      <c r="J597" s="4"/>
      <c r="K597" s="4"/>
      <c r="L597" s="4"/>
      <c r="M597" s="4"/>
      <c r="N597" s="4"/>
      <c r="O597" s="4"/>
      <c r="P597" s="4"/>
      <c r="Q597" s="4"/>
      <c r="R597" s="285"/>
    </row>
    <row r="598" spans="1:18" s="16" customFormat="1" ht="47.25" customHeight="1" x14ac:dyDescent="0.2">
      <c r="A598" s="623"/>
      <c r="B598" s="65" t="s">
        <v>655</v>
      </c>
      <c r="C598" s="558" t="s">
        <v>336</v>
      </c>
      <c r="D598" s="558" t="s">
        <v>337</v>
      </c>
      <c r="E598" s="332"/>
      <c r="F598" s="93"/>
      <c r="G598" s="555"/>
      <c r="H598" s="326">
        <v>228.72</v>
      </c>
      <c r="I598" s="9" t="s">
        <v>16</v>
      </c>
      <c r="J598" s="4"/>
      <c r="K598" s="4"/>
      <c r="L598" s="4"/>
      <c r="M598" s="4"/>
      <c r="N598" s="4"/>
      <c r="O598" s="4"/>
      <c r="P598" s="4"/>
      <c r="Q598" s="4"/>
      <c r="R598" s="285"/>
    </row>
    <row r="599" spans="1:18" s="16" customFormat="1" ht="45" customHeight="1" x14ac:dyDescent="0.2">
      <c r="A599" s="623"/>
      <c r="B599" s="65" t="s">
        <v>656</v>
      </c>
      <c r="C599" s="558" t="s">
        <v>336</v>
      </c>
      <c r="D599" s="558" t="s">
        <v>337</v>
      </c>
      <c r="E599" s="332"/>
      <c r="F599" s="93"/>
      <c r="G599" s="555"/>
      <c r="H599" s="326">
        <v>228.72</v>
      </c>
      <c r="I599" s="9" t="s">
        <v>16</v>
      </c>
      <c r="J599" s="4"/>
      <c r="K599" s="4"/>
      <c r="L599" s="4"/>
      <c r="M599" s="4"/>
      <c r="N599" s="4"/>
      <c r="O599" s="4"/>
      <c r="P599" s="4"/>
      <c r="Q599" s="4"/>
      <c r="R599" s="285"/>
    </row>
    <row r="600" spans="1:18" ht="33.75" customHeight="1" x14ac:dyDescent="0.2">
      <c r="A600" s="623"/>
      <c r="B600" s="65" t="s">
        <v>657</v>
      </c>
      <c r="C600" s="558" t="s">
        <v>336</v>
      </c>
      <c r="D600" s="558" t="s">
        <v>337</v>
      </c>
      <c r="E600" s="332"/>
      <c r="F600" s="93"/>
      <c r="G600" s="555"/>
      <c r="H600" s="326">
        <v>1300</v>
      </c>
      <c r="I600" s="9" t="s">
        <v>16</v>
      </c>
      <c r="K600" s="4"/>
      <c r="L600" s="4"/>
      <c r="M600" s="4"/>
      <c r="N600" s="4"/>
      <c r="O600" s="4"/>
      <c r="P600" s="4"/>
      <c r="Q600" s="4"/>
    </row>
    <row r="601" spans="1:18" ht="25.5" customHeight="1" x14ac:dyDescent="0.2">
      <c r="A601" s="623"/>
      <c r="B601" s="65" t="s">
        <v>658</v>
      </c>
      <c r="C601" s="558" t="s">
        <v>336</v>
      </c>
      <c r="D601" s="558" t="s">
        <v>337</v>
      </c>
      <c r="E601" s="332"/>
      <c r="F601" s="93"/>
      <c r="G601" s="555"/>
      <c r="H601" s="326">
        <v>142.19999999999999</v>
      </c>
      <c r="I601" s="9" t="s">
        <v>16</v>
      </c>
      <c r="K601" s="4"/>
      <c r="L601" s="4"/>
      <c r="M601" s="4"/>
      <c r="N601" s="4"/>
      <c r="O601" s="4"/>
      <c r="P601" s="4"/>
      <c r="Q601" s="4"/>
    </row>
    <row r="602" spans="1:18" ht="36.75" customHeight="1" x14ac:dyDescent="0.2">
      <c r="A602" s="623"/>
      <c r="B602" s="323" t="s">
        <v>659</v>
      </c>
      <c r="C602" s="312" t="s">
        <v>336</v>
      </c>
      <c r="D602" s="312" t="s">
        <v>337</v>
      </c>
      <c r="E602" s="332"/>
      <c r="F602" s="573"/>
      <c r="G602" s="559"/>
      <c r="H602" s="327">
        <v>245.9</v>
      </c>
      <c r="I602" s="9" t="s">
        <v>16</v>
      </c>
      <c r="K602" s="4"/>
      <c r="L602" s="4"/>
      <c r="M602" s="4"/>
      <c r="N602" s="4"/>
      <c r="O602" s="4"/>
      <c r="P602" s="4"/>
      <c r="Q602" s="4"/>
    </row>
    <row r="603" spans="1:18" ht="33.75" customHeight="1" x14ac:dyDescent="0.2">
      <c r="A603" s="623"/>
      <c r="B603" s="65" t="s">
        <v>660</v>
      </c>
      <c r="C603" s="558" t="s">
        <v>336</v>
      </c>
      <c r="D603" s="558" t="s">
        <v>337</v>
      </c>
      <c r="E603" s="332"/>
      <c r="F603" s="558"/>
      <c r="G603" s="558"/>
      <c r="H603" s="326">
        <v>274.39999999999998</v>
      </c>
      <c r="I603" s="9" t="s">
        <v>16</v>
      </c>
      <c r="K603" s="4"/>
      <c r="L603" s="4"/>
      <c r="M603" s="4"/>
      <c r="N603" s="4"/>
      <c r="O603" s="4"/>
      <c r="P603" s="4"/>
      <c r="Q603" s="4"/>
    </row>
    <row r="604" spans="1:18" ht="27.75" customHeight="1" x14ac:dyDescent="0.2">
      <c r="A604" s="623"/>
      <c r="B604" s="65" t="s">
        <v>661</v>
      </c>
      <c r="C604" s="558" t="s">
        <v>336</v>
      </c>
      <c r="D604" s="558" t="s">
        <v>337</v>
      </c>
      <c r="E604" s="332"/>
      <c r="F604" s="558"/>
      <c r="G604" s="558"/>
      <c r="H604" s="326">
        <v>88.56</v>
      </c>
      <c r="I604" s="9" t="s">
        <v>16</v>
      </c>
      <c r="K604" s="4"/>
      <c r="L604" s="4"/>
      <c r="M604" s="4"/>
      <c r="N604" s="4"/>
      <c r="O604" s="4"/>
      <c r="P604" s="4"/>
      <c r="Q604" s="4"/>
    </row>
    <row r="605" spans="1:18" ht="33.75" customHeight="1" x14ac:dyDescent="0.2">
      <c r="A605" s="623"/>
      <c r="B605" s="65" t="s">
        <v>662</v>
      </c>
      <c r="C605" s="558" t="s">
        <v>336</v>
      </c>
      <c r="D605" s="558" t="s">
        <v>337</v>
      </c>
      <c r="E605" s="332"/>
      <c r="F605" s="558"/>
      <c r="G605" s="558"/>
      <c r="H605" s="326">
        <v>1924.18</v>
      </c>
      <c r="I605" s="9" t="s">
        <v>16</v>
      </c>
      <c r="K605" s="4"/>
      <c r="L605" s="4"/>
      <c r="M605" s="4"/>
      <c r="N605" s="4"/>
      <c r="O605" s="4"/>
      <c r="P605" s="4"/>
      <c r="Q605" s="4"/>
    </row>
    <row r="606" spans="1:18" ht="45" customHeight="1" x14ac:dyDescent="0.2">
      <c r="A606" s="623"/>
      <c r="B606" s="65" t="s">
        <v>663</v>
      </c>
      <c r="C606" s="558" t="s">
        <v>336</v>
      </c>
      <c r="D606" s="558" t="s">
        <v>337</v>
      </c>
      <c r="E606" s="332"/>
      <c r="F606" s="558"/>
      <c r="G606" s="558"/>
      <c r="H606" s="326">
        <v>490</v>
      </c>
      <c r="I606" s="9" t="s">
        <v>16</v>
      </c>
      <c r="K606" s="4"/>
      <c r="L606" s="4"/>
      <c r="M606" s="4"/>
      <c r="N606" s="4"/>
      <c r="O606" s="4"/>
      <c r="P606" s="4"/>
      <c r="Q606" s="4"/>
    </row>
    <row r="607" spans="1:18" ht="45" customHeight="1" x14ac:dyDescent="0.2">
      <c r="A607" s="623"/>
      <c r="B607" s="65" t="s">
        <v>664</v>
      </c>
      <c r="C607" s="558" t="s">
        <v>336</v>
      </c>
      <c r="D607" s="558" t="s">
        <v>337</v>
      </c>
      <c r="E607" s="332"/>
      <c r="F607" s="558"/>
      <c r="G607" s="558"/>
      <c r="H607" s="326">
        <v>434.1</v>
      </c>
      <c r="I607" s="9" t="s">
        <v>16</v>
      </c>
      <c r="K607" s="4"/>
      <c r="L607" s="4"/>
      <c r="M607" s="4"/>
      <c r="N607" s="4"/>
      <c r="O607" s="4"/>
      <c r="P607" s="4"/>
      <c r="Q607" s="4"/>
    </row>
    <row r="608" spans="1:18" ht="35.25" customHeight="1" x14ac:dyDescent="0.2">
      <c r="A608" s="623"/>
      <c r="B608" s="65" t="s">
        <v>665</v>
      </c>
      <c r="C608" s="558" t="s">
        <v>336</v>
      </c>
      <c r="D608" s="558" t="s">
        <v>337</v>
      </c>
      <c r="E608" s="332"/>
      <c r="F608" s="558"/>
      <c r="G608" s="558"/>
      <c r="H608" s="326">
        <v>24.58</v>
      </c>
      <c r="I608" s="9" t="s">
        <v>16</v>
      </c>
      <c r="K608" s="4"/>
      <c r="L608" s="4"/>
      <c r="M608" s="4"/>
      <c r="N608" s="4"/>
      <c r="O608" s="4"/>
      <c r="P608" s="4"/>
      <c r="Q608" s="4"/>
    </row>
    <row r="609" spans="1:27" ht="33.75" customHeight="1" x14ac:dyDescent="0.2">
      <c r="A609" s="623"/>
      <c r="B609" s="65" t="s">
        <v>666</v>
      </c>
      <c r="C609" s="558" t="s">
        <v>336</v>
      </c>
      <c r="D609" s="558" t="s">
        <v>337</v>
      </c>
      <c r="E609" s="332"/>
      <c r="F609" s="558"/>
      <c r="G609" s="558"/>
      <c r="H609" s="326">
        <v>1192.7</v>
      </c>
      <c r="I609" s="9" t="s">
        <v>16</v>
      </c>
      <c r="K609" s="4"/>
      <c r="L609" s="4"/>
      <c r="M609" s="4"/>
      <c r="N609" s="4"/>
      <c r="O609" s="4"/>
      <c r="P609" s="4"/>
      <c r="Q609" s="4"/>
    </row>
    <row r="610" spans="1:27" ht="33" customHeight="1" x14ac:dyDescent="0.2">
      <c r="A610" s="623"/>
      <c r="B610" s="65" t="s">
        <v>667</v>
      </c>
      <c r="C610" s="558" t="s">
        <v>336</v>
      </c>
      <c r="D610" s="558" t="s">
        <v>337</v>
      </c>
      <c r="E610" s="332"/>
      <c r="F610" s="558"/>
      <c r="G610" s="558"/>
      <c r="H610" s="326">
        <v>966.3</v>
      </c>
      <c r="I610" s="9" t="s">
        <v>16</v>
      </c>
      <c r="K610" s="4"/>
      <c r="L610" s="4"/>
      <c r="M610" s="4"/>
      <c r="N610" s="4"/>
      <c r="O610" s="4"/>
      <c r="P610" s="4"/>
      <c r="Q610" s="4"/>
    </row>
    <row r="611" spans="1:27" ht="45" customHeight="1" x14ac:dyDescent="0.2">
      <c r="A611" s="623"/>
      <c r="B611" s="65" t="s">
        <v>668</v>
      </c>
      <c r="C611" s="558" t="s">
        <v>336</v>
      </c>
      <c r="D611" s="558" t="s">
        <v>337</v>
      </c>
      <c r="E611" s="332"/>
      <c r="F611" s="558"/>
      <c r="G611" s="558"/>
      <c r="H611" s="326">
        <v>464.7</v>
      </c>
      <c r="I611" s="9" t="s">
        <v>16</v>
      </c>
      <c r="K611" s="4"/>
      <c r="L611" s="4"/>
      <c r="M611" s="4"/>
      <c r="N611" s="4"/>
      <c r="O611" s="4"/>
      <c r="P611" s="4"/>
      <c r="Q611" s="4"/>
    </row>
    <row r="612" spans="1:27" s="16" customFormat="1" ht="45" customHeight="1" x14ac:dyDescent="0.2">
      <c r="A612" s="623"/>
      <c r="B612" s="65" t="s">
        <v>669</v>
      </c>
      <c r="C612" s="558" t="s">
        <v>336</v>
      </c>
      <c r="D612" s="558" t="s">
        <v>337</v>
      </c>
      <c r="E612" s="23">
        <v>250</v>
      </c>
      <c r="F612" s="66">
        <v>1000</v>
      </c>
      <c r="G612" s="66">
        <v>1300</v>
      </c>
      <c r="H612" s="326"/>
      <c r="I612" s="9" t="s">
        <v>16</v>
      </c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285"/>
    </row>
    <row r="613" spans="1:27" s="16" customFormat="1" ht="45" customHeight="1" x14ac:dyDescent="0.2">
      <c r="A613" s="623"/>
      <c r="B613" s="65" t="s">
        <v>670</v>
      </c>
      <c r="C613" s="558" t="s">
        <v>336</v>
      </c>
      <c r="D613" s="558" t="s">
        <v>337</v>
      </c>
      <c r="E613" s="23">
        <v>250</v>
      </c>
      <c r="F613" s="66">
        <v>1000</v>
      </c>
      <c r="G613" s="66">
        <v>1500</v>
      </c>
      <c r="H613" s="326"/>
      <c r="I613" s="9" t="s">
        <v>16</v>
      </c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285"/>
    </row>
    <row r="614" spans="1:27" s="16" customFormat="1" ht="62.25" customHeight="1" x14ac:dyDescent="0.2">
      <c r="A614" s="623"/>
      <c r="B614" s="26" t="s">
        <v>671</v>
      </c>
      <c r="C614" s="558" t="s">
        <v>336</v>
      </c>
      <c r="D614" s="558" t="s">
        <v>337</v>
      </c>
      <c r="E614" s="23">
        <v>150</v>
      </c>
      <c r="F614" s="558"/>
      <c r="G614" s="558"/>
      <c r="H614" s="326"/>
      <c r="I614" s="9" t="s">
        <v>16</v>
      </c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285"/>
    </row>
    <row r="615" spans="1:27" s="16" customFormat="1" ht="57" customHeight="1" thickBot="1" x14ac:dyDescent="0.25">
      <c r="A615" s="624"/>
      <c r="B615" s="50" t="s">
        <v>672</v>
      </c>
      <c r="C615" s="17" t="s">
        <v>336</v>
      </c>
      <c r="D615" s="17" t="s">
        <v>337</v>
      </c>
      <c r="E615" s="251">
        <v>150</v>
      </c>
      <c r="F615" s="17"/>
      <c r="G615" s="17"/>
      <c r="H615" s="330"/>
      <c r="I615" s="9" t="s">
        <v>16</v>
      </c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285"/>
    </row>
    <row r="616" spans="1:27" s="16" customFormat="1" ht="37.5" customHeight="1" x14ac:dyDescent="0.2">
      <c r="A616" s="625" t="s">
        <v>673</v>
      </c>
      <c r="B616" s="335" t="s">
        <v>674</v>
      </c>
      <c r="C616" s="336" t="s">
        <v>269</v>
      </c>
      <c r="D616" s="337" t="s">
        <v>675</v>
      </c>
      <c r="E616" s="338"/>
      <c r="F616" s="339">
        <v>2000</v>
      </c>
      <c r="G616" s="339">
        <v>2000</v>
      </c>
      <c r="H616" s="340"/>
      <c r="I616" s="9" t="s">
        <v>16</v>
      </c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285"/>
    </row>
    <row r="617" spans="1:27" ht="33.75" customHeight="1" x14ac:dyDescent="0.2">
      <c r="A617" s="626"/>
      <c r="B617" s="301" t="s">
        <v>676</v>
      </c>
      <c r="C617" s="302" t="s">
        <v>269</v>
      </c>
      <c r="D617" s="341" t="s">
        <v>675</v>
      </c>
      <c r="E617" s="16"/>
      <c r="F617" s="97"/>
      <c r="G617" s="98"/>
      <c r="H617" s="342">
        <v>1200</v>
      </c>
      <c r="I617" s="9" t="s">
        <v>16</v>
      </c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7" ht="33.75" customHeight="1" x14ac:dyDescent="0.2">
      <c r="A618" s="626"/>
      <c r="B618" s="315" t="s">
        <v>677</v>
      </c>
      <c r="C618" s="316" t="s">
        <v>269</v>
      </c>
      <c r="D618" s="318" t="s">
        <v>675</v>
      </c>
      <c r="E618" s="577"/>
      <c r="F618" s="97"/>
      <c r="G618" s="98"/>
      <c r="H618" s="342">
        <v>200</v>
      </c>
      <c r="I618" s="9" t="s">
        <v>16</v>
      </c>
    </row>
    <row r="619" spans="1:27" ht="45" customHeight="1" x14ac:dyDescent="0.2">
      <c r="A619" s="626"/>
      <c r="B619" s="343" t="s">
        <v>678</v>
      </c>
      <c r="C619" s="276" t="s">
        <v>269</v>
      </c>
      <c r="D619" s="344" t="s">
        <v>675</v>
      </c>
      <c r="E619" s="4"/>
      <c r="F619" s="99"/>
      <c r="G619" s="98"/>
      <c r="H619" s="345">
        <v>5000</v>
      </c>
      <c r="I619" s="9" t="s">
        <v>16</v>
      </c>
    </row>
    <row r="620" spans="1:27" ht="35.25" customHeight="1" thickBot="1" x14ac:dyDescent="0.25">
      <c r="A620" s="627"/>
      <c r="B620" s="346" t="s">
        <v>679</v>
      </c>
      <c r="C620" s="347" t="s">
        <v>269</v>
      </c>
      <c r="D620" s="348" t="s">
        <v>675</v>
      </c>
      <c r="E620" s="349">
        <v>700</v>
      </c>
      <c r="F620" s="350">
        <v>5000</v>
      </c>
      <c r="G620" s="351">
        <v>7000</v>
      </c>
      <c r="H620" s="352"/>
      <c r="I620" s="9" t="s">
        <v>16</v>
      </c>
      <c r="J620" s="1"/>
    </row>
    <row r="621" spans="1:27" ht="37.5" customHeight="1" x14ac:dyDescent="0.2">
      <c r="A621" s="622" t="s">
        <v>680</v>
      </c>
      <c r="B621" s="25" t="s">
        <v>681</v>
      </c>
      <c r="C621" s="337" t="s">
        <v>269</v>
      </c>
      <c r="D621" s="337" t="s">
        <v>272</v>
      </c>
      <c r="E621" s="493">
        <v>12120</v>
      </c>
      <c r="F621" s="520">
        <v>5000</v>
      </c>
      <c r="G621" s="521"/>
      <c r="H621" s="522"/>
      <c r="I621" s="3" t="s">
        <v>144</v>
      </c>
    </row>
    <row r="622" spans="1:27" ht="36" customHeight="1" x14ac:dyDescent="0.2">
      <c r="A622" s="623"/>
      <c r="B622" s="26" t="s">
        <v>682</v>
      </c>
      <c r="C622" s="276" t="s">
        <v>683</v>
      </c>
      <c r="D622" s="276" t="s">
        <v>272</v>
      </c>
      <c r="E622" s="278">
        <v>18000</v>
      </c>
      <c r="F622" s="353">
        <v>10000</v>
      </c>
      <c r="G622" s="72"/>
      <c r="H622" s="354"/>
      <c r="I622" s="3" t="s">
        <v>144</v>
      </c>
    </row>
    <row r="623" spans="1:27" ht="36" customHeight="1" x14ac:dyDescent="0.2">
      <c r="A623" s="623"/>
      <c r="B623" s="26" t="s">
        <v>684</v>
      </c>
      <c r="C623" s="276" t="s">
        <v>683</v>
      </c>
      <c r="D623" s="276" t="s">
        <v>272</v>
      </c>
      <c r="E623" s="278">
        <v>8000</v>
      </c>
      <c r="F623" s="355">
        <v>16270</v>
      </c>
      <c r="G623" s="72"/>
      <c r="H623" s="354"/>
      <c r="I623" s="3" t="s">
        <v>144</v>
      </c>
    </row>
    <row r="624" spans="1:27" ht="36.75" customHeight="1" x14ac:dyDescent="0.2">
      <c r="A624" s="637"/>
      <c r="B624" s="26" t="s">
        <v>685</v>
      </c>
      <c r="C624" s="276" t="s">
        <v>683</v>
      </c>
      <c r="D624" s="276" t="s">
        <v>272</v>
      </c>
      <c r="E624" s="278">
        <v>1000</v>
      </c>
      <c r="F624" s="355">
        <v>15000</v>
      </c>
      <c r="G624" s="72"/>
      <c r="H624" s="354"/>
      <c r="I624" s="3" t="s">
        <v>144</v>
      </c>
    </row>
    <row r="625" spans="1:10" ht="36" customHeight="1" x14ac:dyDescent="0.2">
      <c r="A625" s="638" t="s">
        <v>686</v>
      </c>
      <c r="B625" s="26" t="s">
        <v>687</v>
      </c>
      <c r="C625" s="276" t="s">
        <v>336</v>
      </c>
      <c r="D625" s="318" t="s">
        <v>272</v>
      </c>
      <c r="E625" s="101">
        <v>8750</v>
      </c>
      <c r="F625" s="356"/>
      <c r="G625" s="72"/>
      <c r="H625" s="354"/>
      <c r="I625" s="3" t="s">
        <v>144</v>
      </c>
    </row>
    <row r="626" spans="1:10" s="16" customFormat="1" ht="33.75" customHeight="1" x14ac:dyDescent="0.2">
      <c r="A626" s="623"/>
      <c r="B626" s="26" t="s">
        <v>688</v>
      </c>
      <c r="C626" s="276" t="s">
        <v>269</v>
      </c>
      <c r="D626" s="318" t="s">
        <v>272</v>
      </c>
      <c r="E626" s="101">
        <v>8600</v>
      </c>
      <c r="F626" s="356"/>
      <c r="G626" s="72"/>
      <c r="H626" s="354"/>
      <c r="I626" s="3" t="s">
        <v>144</v>
      </c>
    </row>
    <row r="627" spans="1:10" ht="27.75" customHeight="1" x14ac:dyDescent="0.2">
      <c r="A627" s="639"/>
      <c r="B627" s="26" t="s">
        <v>689</v>
      </c>
      <c r="C627" s="276" t="s">
        <v>269</v>
      </c>
      <c r="D627" s="276" t="s">
        <v>272</v>
      </c>
      <c r="E627" s="278">
        <v>5000</v>
      </c>
      <c r="F627" s="355">
        <v>27600</v>
      </c>
      <c r="G627" s="72"/>
      <c r="H627" s="354"/>
      <c r="I627" s="3" t="s">
        <v>144</v>
      </c>
    </row>
    <row r="628" spans="1:10" ht="22.5" customHeight="1" x14ac:dyDescent="0.2">
      <c r="A628" s="642" t="s">
        <v>690</v>
      </c>
      <c r="B628" s="26" t="s">
        <v>691</v>
      </c>
      <c r="C628" s="276" t="s">
        <v>683</v>
      </c>
      <c r="D628" s="318" t="s">
        <v>272</v>
      </c>
      <c r="E628" s="278">
        <v>500</v>
      </c>
      <c r="F628" s="357">
        <v>1100</v>
      </c>
      <c r="G628" s="356"/>
      <c r="H628" s="354"/>
      <c r="I628" s="3" t="s">
        <v>144</v>
      </c>
      <c r="J628" s="1"/>
    </row>
    <row r="629" spans="1:10" ht="22.5" customHeight="1" x14ac:dyDescent="0.2">
      <c r="A629" s="623"/>
      <c r="B629" s="358" t="s">
        <v>692</v>
      </c>
      <c r="C629" s="320" t="s">
        <v>683</v>
      </c>
      <c r="D629" s="321" t="s">
        <v>272</v>
      </c>
      <c r="E629" s="359">
        <v>1000</v>
      </c>
      <c r="F629" s="360">
        <v>1600</v>
      </c>
      <c r="G629" s="361">
        <v>6700</v>
      </c>
      <c r="H629" s="362"/>
      <c r="I629" s="3" t="s">
        <v>144</v>
      </c>
      <c r="J629" s="1"/>
    </row>
    <row r="630" spans="1:10" ht="24.75" customHeight="1" x14ac:dyDescent="0.2">
      <c r="A630" s="643" t="s">
        <v>1716</v>
      </c>
      <c r="B630" s="26" t="s">
        <v>693</v>
      </c>
      <c r="C630" s="593" t="s">
        <v>336</v>
      </c>
      <c r="D630" s="594" t="s">
        <v>418</v>
      </c>
      <c r="E630" s="126">
        <v>722</v>
      </c>
      <c r="F630" s="126"/>
      <c r="G630" s="126"/>
      <c r="H630" s="363"/>
      <c r="I630" s="9" t="s">
        <v>16</v>
      </c>
      <c r="J630" s="1"/>
    </row>
    <row r="631" spans="1:10" ht="25.5" customHeight="1" x14ac:dyDescent="0.2">
      <c r="A631" s="623"/>
      <c r="B631" s="26" t="s">
        <v>694</v>
      </c>
      <c r="C631" s="593" t="s">
        <v>336</v>
      </c>
      <c r="D631" s="594" t="s">
        <v>418</v>
      </c>
      <c r="E631" s="126"/>
      <c r="F631" s="126">
        <v>2800</v>
      </c>
      <c r="G631" s="126"/>
      <c r="H631" s="363"/>
      <c r="I631" s="9" t="s">
        <v>16</v>
      </c>
      <c r="J631" s="1"/>
    </row>
    <row r="632" spans="1:10" ht="27" customHeight="1" x14ac:dyDescent="0.2">
      <c r="A632" s="623"/>
      <c r="B632" s="26" t="s">
        <v>695</v>
      </c>
      <c r="C632" s="593" t="s">
        <v>336</v>
      </c>
      <c r="D632" s="594" t="s">
        <v>418</v>
      </c>
      <c r="E632" s="126">
        <v>72.5</v>
      </c>
      <c r="F632" s="126"/>
      <c r="G632" s="126"/>
      <c r="H632" s="363"/>
      <c r="I632" s="9" t="s">
        <v>16</v>
      </c>
    </row>
    <row r="633" spans="1:10" ht="24.75" customHeight="1" x14ac:dyDescent="0.2">
      <c r="A633" s="623"/>
      <c r="B633" s="26" t="s">
        <v>696</v>
      </c>
      <c r="C633" s="593" t="s">
        <v>336</v>
      </c>
      <c r="D633" s="594" t="s">
        <v>418</v>
      </c>
      <c r="E633" s="126"/>
      <c r="F633" s="126">
        <v>1600</v>
      </c>
      <c r="G633" s="126"/>
      <c r="H633" s="363"/>
      <c r="I633" s="9" t="s">
        <v>16</v>
      </c>
    </row>
    <row r="634" spans="1:10" ht="45.75" customHeight="1" x14ac:dyDescent="0.2">
      <c r="A634" s="623"/>
      <c r="B634" s="26" t="s">
        <v>697</v>
      </c>
      <c r="C634" s="593" t="s">
        <v>269</v>
      </c>
      <c r="D634" s="234" t="s">
        <v>675</v>
      </c>
      <c r="E634" s="235"/>
      <c r="F634" s="236"/>
      <c r="G634" s="594"/>
      <c r="H634" s="364">
        <v>450</v>
      </c>
      <c r="I634" s="9" t="s">
        <v>16</v>
      </c>
    </row>
    <row r="635" spans="1:10" ht="26.25" customHeight="1" x14ac:dyDescent="0.2">
      <c r="A635" s="623"/>
      <c r="B635" s="26" t="s">
        <v>698</v>
      </c>
      <c r="C635" s="593" t="s">
        <v>269</v>
      </c>
      <c r="D635" s="234" t="s">
        <v>675</v>
      </c>
      <c r="E635" s="235"/>
      <c r="F635" s="236"/>
      <c r="G635" s="594"/>
      <c r="H635" s="365">
        <v>140000</v>
      </c>
      <c r="I635" s="9" t="s">
        <v>16</v>
      </c>
    </row>
    <row r="636" spans="1:10" ht="26.25" customHeight="1" x14ac:dyDescent="0.2">
      <c r="A636" s="623"/>
      <c r="B636" s="26" t="s">
        <v>699</v>
      </c>
      <c r="C636" s="593" t="s">
        <v>269</v>
      </c>
      <c r="D636" s="234" t="s">
        <v>675</v>
      </c>
      <c r="E636" s="235"/>
      <c r="F636" s="366">
        <v>1500</v>
      </c>
      <c r="G636" s="594"/>
      <c r="H636" s="365"/>
      <c r="I636" s="9" t="s">
        <v>16</v>
      </c>
    </row>
    <row r="637" spans="1:10" ht="26.25" customHeight="1" x14ac:dyDescent="0.2">
      <c r="A637" s="623"/>
      <c r="B637" s="26" t="s">
        <v>700</v>
      </c>
      <c r="C637" s="593" t="s">
        <v>269</v>
      </c>
      <c r="D637" s="234" t="s">
        <v>675</v>
      </c>
      <c r="E637" s="235"/>
      <c r="F637" s="236"/>
      <c r="G637" s="594"/>
      <c r="H637" s="364">
        <v>12000</v>
      </c>
      <c r="I637" s="9" t="s">
        <v>16</v>
      </c>
    </row>
    <row r="638" spans="1:10" s="4" customFormat="1" ht="26.25" customHeight="1" x14ac:dyDescent="0.2">
      <c r="A638" s="623"/>
      <c r="B638" s="26" t="s">
        <v>701</v>
      </c>
      <c r="C638" s="593" t="s">
        <v>269</v>
      </c>
      <c r="D638" s="234" t="s">
        <v>675</v>
      </c>
      <c r="E638" s="235"/>
      <c r="F638" s="366">
        <v>8500</v>
      </c>
      <c r="G638" s="594"/>
      <c r="H638" s="367"/>
      <c r="I638" s="9" t="s">
        <v>16</v>
      </c>
    </row>
    <row r="639" spans="1:10" s="4" customFormat="1" ht="26.25" customHeight="1" x14ac:dyDescent="0.2">
      <c r="A639" s="623"/>
      <c r="B639" s="26" t="s">
        <v>702</v>
      </c>
      <c r="C639" s="593" t="s">
        <v>269</v>
      </c>
      <c r="D639" s="234" t="s">
        <v>675</v>
      </c>
      <c r="E639" s="235"/>
      <c r="F639" s="126">
        <v>1500</v>
      </c>
      <c r="G639" s="594"/>
      <c r="H639" s="365"/>
      <c r="I639" s="9" t="s">
        <v>16</v>
      </c>
    </row>
    <row r="640" spans="1:10" s="4" customFormat="1" ht="26.25" customHeight="1" x14ac:dyDescent="0.2">
      <c r="A640" s="623"/>
      <c r="B640" s="26" t="s">
        <v>703</v>
      </c>
      <c r="C640" s="593" t="s">
        <v>269</v>
      </c>
      <c r="D640" s="234" t="s">
        <v>675</v>
      </c>
      <c r="E640" s="366"/>
      <c r="F640" s="126">
        <v>1500</v>
      </c>
      <c r="G640" s="594"/>
      <c r="H640" s="365"/>
      <c r="I640" s="9" t="s">
        <v>16</v>
      </c>
    </row>
    <row r="641" spans="1:10" s="4" customFormat="1" ht="22.5" customHeight="1" x14ac:dyDescent="0.2">
      <c r="A641" s="623"/>
      <c r="B641" s="26" t="s">
        <v>704</v>
      </c>
      <c r="C641" s="593" t="s">
        <v>269</v>
      </c>
      <c r="D641" s="234" t="s">
        <v>675</v>
      </c>
      <c r="E641" s="235"/>
      <c r="F641" s="236"/>
      <c r="G641" s="594"/>
      <c r="H641" s="365">
        <v>20000</v>
      </c>
      <c r="I641" s="9" t="s">
        <v>16</v>
      </c>
    </row>
    <row r="642" spans="1:10" s="4" customFormat="1" ht="33.75" customHeight="1" x14ac:dyDescent="0.2">
      <c r="A642" s="623"/>
      <c r="B642" s="26" t="s">
        <v>705</v>
      </c>
      <c r="C642" s="593" t="s">
        <v>269</v>
      </c>
      <c r="D642" s="234" t="s">
        <v>675</v>
      </c>
      <c r="E642" s="235"/>
      <c r="F642" s="236"/>
      <c r="G642" s="594"/>
      <c r="H642" s="365">
        <v>40000</v>
      </c>
      <c r="I642" s="9" t="s">
        <v>16</v>
      </c>
    </row>
    <row r="643" spans="1:10" ht="25.5" customHeight="1" x14ac:dyDescent="0.2">
      <c r="A643" s="623"/>
      <c r="B643" s="26" t="s">
        <v>706</v>
      </c>
      <c r="C643" s="593" t="s">
        <v>269</v>
      </c>
      <c r="D643" s="234" t="s">
        <v>675</v>
      </c>
      <c r="E643" s="235"/>
      <c r="F643" s="236"/>
      <c r="G643" s="594"/>
      <c r="H643" s="365">
        <v>40000</v>
      </c>
      <c r="I643" s="9" t="s">
        <v>16</v>
      </c>
    </row>
    <row r="644" spans="1:10" ht="39" customHeight="1" x14ac:dyDescent="0.2">
      <c r="A644" s="623"/>
      <c r="B644" s="26" t="s">
        <v>707</v>
      </c>
      <c r="C644" s="259" t="s">
        <v>269</v>
      </c>
      <c r="D644" s="594" t="s">
        <v>675</v>
      </c>
      <c r="E644" s="235"/>
      <c r="F644" s="366">
        <v>1600</v>
      </c>
      <c r="G644" s="594"/>
      <c r="H644" s="365"/>
      <c r="I644" s="9" t="s">
        <v>16</v>
      </c>
    </row>
    <row r="645" spans="1:10" ht="28.5" customHeight="1" x14ac:dyDescent="0.2">
      <c r="A645" s="623"/>
      <c r="B645" s="26" t="s">
        <v>708</v>
      </c>
      <c r="C645" s="259" t="s">
        <v>269</v>
      </c>
      <c r="D645" s="594" t="s">
        <v>675</v>
      </c>
      <c r="E645" s="235"/>
      <c r="F645" s="366">
        <v>3500</v>
      </c>
      <c r="G645" s="594"/>
      <c r="H645" s="365"/>
      <c r="I645" s="9" t="s">
        <v>16</v>
      </c>
    </row>
    <row r="646" spans="1:10" ht="28.5" customHeight="1" x14ac:dyDescent="0.2">
      <c r="A646" s="623"/>
      <c r="B646" s="26" t="s">
        <v>709</v>
      </c>
      <c r="C646" s="249" t="s">
        <v>269</v>
      </c>
      <c r="D646" s="234" t="s">
        <v>675</v>
      </c>
      <c r="E646" s="235"/>
      <c r="F646" s="366">
        <v>1500</v>
      </c>
      <c r="G646" s="594"/>
      <c r="H646" s="365"/>
      <c r="I646" s="9" t="s">
        <v>16</v>
      </c>
    </row>
    <row r="647" spans="1:10" ht="24.75" customHeight="1" x14ac:dyDescent="0.2">
      <c r="A647" s="623"/>
      <c r="B647" s="26" t="s">
        <v>710</v>
      </c>
      <c r="C647" s="593" t="s">
        <v>269</v>
      </c>
      <c r="D647" s="234" t="s">
        <v>675</v>
      </c>
      <c r="E647" s="235"/>
      <c r="F647" s="236"/>
      <c r="G647" s="594"/>
      <c r="H647" s="365">
        <v>25000</v>
      </c>
      <c r="I647" s="9" t="s">
        <v>16</v>
      </c>
    </row>
    <row r="648" spans="1:10" ht="30" customHeight="1" x14ac:dyDescent="0.2">
      <c r="A648" s="623"/>
      <c r="B648" s="26" t="s">
        <v>711</v>
      </c>
      <c r="C648" s="593" t="s">
        <v>269</v>
      </c>
      <c r="D648" s="234" t="s">
        <v>675</v>
      </c>
      <c r="E648" s="235"/>
      <c r="F648" s="257">
        <v>1500</v>
      </c>
      <c r="G648" s="594"/>
      <c r="H648" s="368"/>
      <c r="I648" s="9" t="s">
        <v>16</v>
      </c>
    </row>
    <row r="649" spans="1:10" ht="33" customHeight="1" x14ac:dyDescent="0.2">
      <c r="A649" s="623"/>
      <c r="B649" s="26" t="s">
        <v>712</v>
      </c>
      <c r="C649" s="593" t="s">
        <v>269</v>
      </c>
      <c r="D649" s="234" t="s">
        <v>675</v>
      </c>
      <c r="E649" s="235"/>
      <c r="F649" s="257">
        <v>600</v>
      </c>
      <c r="G649" s="594"/>
      <c r="H649" s="364"/>
      <c r="I649" s="9" t="s">
        <v>16</v>
      </c>
    </row>
    <row r="650" spans="1:10" ht="22.5" customHeight="1" x14ac:dyDescent="0.2">
      <c r="A650" s="623"/>
      <c r="B650" s="26" t="s">
        <v>713</v>
      </c>
      <c r="C650" s="593" t="s">
        <v>683</v>
      </c>
      <c r="D650" s="593" t="s">
        <v>272</v>
      </c>
      <c r="E650" s="257">
        <v>1000</v>
      </c>
      <c r="F650" s="369">
        <v>22800</v>
      </c>
      <c r="G650" s="236"/>
      <c r="H650" s="370"/>
      <c r="I650" s="9" t="s">
        <v>144</v>
      </c>
      <c r="J650" s="1"/>
    </row>
    <row r="651" spans="1:10" ht="22.5" customHeight="1" x14ac:dyDescent="0.2">
      <c r="A651" s="623"/>
      <c r="B651" s="26" t="s">
        <v>714</v>
      </c>
      <c r="C651" s="593" t="s">
        <v>683</v>
      </c>
      <c r="D651" s="593" t="s">
        <v>272</v>
      </c>
      <c r="E651" s="126">
        <v>27000</v>
      </c>
      <c r="F651" s="262">
        <v>29899</v>
      </c>
      <c r="G651" s="236"/>
      <c r="H651" s="370"/>
      <c r="I651" s="9" t="s">
        <v>144</v>
      </c>
      <c r="J651" s="1"/>
    </row>
    <row r="652" spans="1:10" ht="22.5" customHeight="1" x14ac:dyDescent="0.2">
      <c r="A652" s="623"/>
      <c r="B652" s="371" t="s">
        <v>715</v>
      </c>
      <c r="C652" s="593" t="s">
        <v>683</v>
      </c>
      <c r="D652" s="593" t="s">
        <v>272</v>
      </c>
      <c r="E652" s="101">
        <v>500</v>
      </c>
      <c r="F652" s="262">
        <v>29400</v>
      </c>
      <c r="G652" s="236"/>
      <c r="H652" s="370"/>
      <c r="I652" s="9" t="s">
        <v>144</v>
      </c>
      <c r="J652" s="1"/>
    </row>
    <row r="653" spans="1:10" ht="33.75" customHeight="1" x14ac:dyDescent="0.2">
      <c r="A653" s="623"/>
      <c r="B653" s="371" t="s">
        <v>716</v>
      </c>
      <c r="C653" s="593" t="s">
        <v>683</v>
      </c>
      <c r="D653" s="593" t="s">
        <v>272</v>
      </c>
      <c r="E653" s="257">
        <v>1500</v>
      </c>
      <c r="F653" s="262">
        <v>31500</v>
      </c>
      <c r="G653" s="236"/>
      <c r="H653" s="370"/>
      <c r="I653" s="9" t="s">
        <v>144</v>
      </c>
      <c r="J653" s="1"/>
    </row>
    <row r="654" spans="1:10" ht="22.5" customHeight="1" x14ac:dyDescent="0.2">
      <c r="A654" s="623"/>
      <c r="B654" s="26" t="s">
        <v>717</v>
      </c>
      <c r="C654" s="593" t="s">
        <v>683</v>
      </c>
      <c r="D654" s="593" t="s">
        <v>272</v>
      </c>
      <c r="E654" s="257">
        <v>5000</v>
      </c>
      <c r="F654" s="126">
        <v>8800</v>
      </c>
      <c r="G654" s="236"/>
      <c r="H654" s="370"/>
      <c r="I654" s="9" t="s">
        <v>144</v>
      </c>
      <c r="J654" s="1"/>
    </row>
    <row r="655" spans="1:10" ht="45" customHeight="1" x14ac:dyDescent="0.2">
      <c r="A655" s="623"/>
      <c r="B655" s="26" t="s">
        <v>718</v>
      </c>
      <c r="C655" s="593" t="s">
        <v>683</v>
      </c>
      <c r="D655" s="593" t="s">
        <v>272</v>
      </c>
      <c r="E655" s="257">
        <v>3200</v>
      </c>
      <c r="F655" s="236"/>
      <c r="G655" s="236"/>
      <c r="H655" s="370"/>
      <c r="I655" s="9" t="s">
        <v>144</v>
      </c>
      <c r="J655" s="1"/>
    </row>
    <row r="656" spans="1:10" ht="45" customHeight="1" x14ac:dyDescent="0.2">
      <c r="A656" s="623"/>
      <c r="B656" s="26" t="s">
        <v>719</v>
      </c>
      <c r="C656" s="593" t="s">
        <v>683</v>
      </c>
      <c r="D656" s="593" t="s">
        <v>272</v>
      </c>
      <c r="E656" s="257">
        <v>3300</v>
      </c>
      <c r="F656" s="236"/>
      <c r="G656" s="236"/>
      <c r="H656" s="370"/>
      <c r="I656" s="9" t="s">
        <v>144</v>
      </c>
      <c r="J656" s="1"/>
    </row>
    <row r="657" spans="1:10" s="599" customFormat="1" ht="24" customHeight="1" x14ac:dyDescent="0.2">
      <c r="A657" s="623"/>
      <c r="B657" s="231" t="s">
        <v>789</v>
      </c>
      <c r="C657" s="594" t="s">
        <v>269</v>
      </c>
      <c r="D657" s="594" t="s">
        <v>675</v>
      </c>
      <c r="E657" s="257"/>
      <c r="F657" s="257">
        <v>5000</v>
      </c>
      <c r="G657" s="594"/>
      <c r="H657" s="381"/>
      <c r="I657" s="597" t="s">
        <v>16</v>
      </c>
      <c r="J657" s="598"/>
    </row>
    <row r="658" spans="1:10" ht="22.5" customHeight="1" x14ac:dyDescent="0.2">
      <c r="A658" s="623"/>
      <c r="B658" s="26" t="s">
        <v>720</v>
      </c>
      <c r="C658" s="593" t="s">
        <v>683</v>
      </c>
      <c r="D658" s="593" t="s">
        <v>272</v>
      </c>
      <c r="E658" s="257">
        <v>7700</v>
      </c>
      <c r="F658" s="262">
        <v>5000</v>
      </c>
      <c r="G658" s="236"/>
      <c r="H658" s="370"/>
      <c r="I658" s="9" t="s">
        <v>144</v>
      </c>
      <c r="J658" s="1"/>
    </row>
    <row r="659" spans="1:10" ht="33.75" customHeight="1" x14ac:dyDescent="0.2">
      <c r="A659" s="623"/>
      <c r="B659" s="26" t="s">
        <v>721</v>
      </c>
      <c r="C659" s="593" t="s">
        <v>683</v>
      </c>
      <c r="D659" s="593" t="s">
        <v>272</v>
      </c>
      <c r="E659" s="257">
        <v>147</v>
      </c>
      <c r="F659" s="262">
        <v>1500.4</v>
      </c>
      <c r="G659" s="236"/>
      <c r="H659" s="370"/>
      <c r="I659" s="9" t="s">
        <v>144</v>
      </c>
      <c r="J659" s="1"/>
    </row>
    <row r="660" spans="1:10" ht="33.75" customHeight="1" x14ac:dyDescent="0.2">
      <c r="A660" s="623"/>
      <c r="B660" s="26" t="s">
        <v>722</v>
      </c>
      <c r="C660" s="593" t="s">
        <v>269</v>
      </c>
      <c r="D660" s="593" t="s">
        <v>272</v>
      </c>
      <c r="E660" s="257">
        <v>1036</v>
      </c>
      <c r="F660" s="262">
        <v>1000</v>
      </c>
      <c r="G660" s="236"/>
      <c r="H660" s="370"/>
      <c r="I660" s="9" t="s">
        <v>144</v>
      </c>
      <c r="J660" s="1"/>
    </row>
    <row r="661" spans="1:10" ht="33.75" customHeight="1" x14ac:dyDescent="0.2">
      <c r="A661" s="623"/>
      <c r="B661" s="26" t="s">
        <v>723</v>
      </c>
      <c r="C661" s="593" t="s">
        <v>683</v>
      </c>
      <c r="D661" s="593" t="s">
        <v>272</v>
      </c>
      <c r="E661" s="257">
        <v>254</v>
      </c>
      <c r="F661" s="262">
        <v>814.8</v>
      </c>
      <c r="G661" s="236"/>
      <c r="H661" s="370"/>
      <c r="I661" s="9" t="s">
        <v>144</v>
      </c>
      <c r="J661" s="1"/>
    </row>
    <row r="662" spans="1:10" ht="33.75" customHeight="1" x14ac:dyDescent="0.2">
      <c r="A662" s="623"/>
      <c r="B662" s="26" t="s">
        <v>724</v>
      </c>
      <c r="C662" s="593" t="s">
        <v>269</v>
      </c>
      <c r="D662" s="593" t="s">
        <v>272</v>
      </c>
      <c r="E662" s="257">
        <v>137</v>
      </c>
      <c r="F662" s="262">
        <v>1774.9</v>
      </c>
      <c r="G662" s="236"/>
      <c r="H662" s="370"/>
      <c r="I662" s="9" t="s">
        <v>144</v>
      </c>
      <c r="J662" s="1"/>
    </row>
    <row r="663" spans="1:10" ht="33.75" customHeight="1" x14ac:dyDescent="0.2">
      <c r="A663" s="623"/>
      <c r="B663" s="26" t="s">
        <v>725</v>
      </c>
      <c r="C663" s="593" t="s">
        <v>683</v>
      </c>
      <c r="D663" s="593" t="s">
        <v>272</v>
      </c>
      <c r="E663" s="257">
        <v>400</v>
      </c>
      <c r="F663" s="262">
        <v>2676.8</v>
      </c>
      <c r="G663" s="236"/>
      <c r="H663" s="370"/>
      <c r="I663" s="9" t="s">
        <v>144</v>
      </c>
      <c r="J663" s="1"/>
    </row>
    <row r="664" spans="1:10" ht="33.75" customHeight="1" x14ac:dyDescent="0.2">
      <c r="A664" s="623"/>
      <c r="B664" s="26" t="s">
        <v>726</v>
      </c>
      <c r="C664" s="593" t="s">
        <v>683</v>
      </c>
      <c r="D664" s="593" t="s">
        <v>272</v>
      </c>
      <c r="E664" s="257">
        <v>0</v>
      </c>
      <c r="F664" s="236">
        <v>1050.8</v>
      </c>
      <c r="G664" s="236"/>
      <c r="H664" s="370"/>
      <c r="I664" s="9" t="s">
        <v>144</v>
      </c>
      <c r="J664" s="1"/>
    </row>
    <row r="665" spans="1:10" ht="33.75" customHeight="1" x14ac:dyDescent="0.2">
      <c r="A665" s="623"/>
      <c r="B665" s="26" t="s">
        <v>727</v>
      </c>
      <c r="C665" s="593" t="s">
        <v>269</v>
      </c>
      <c r="D665" s="593" t="s">
        <v>272</v>
      </c>
      <c r="E665" s="126">
        <v>248</v>
      </c>
      <c r="F665" s="262">
        <v>428.92</v>
      </c>
      <c r="G665" s="236"/>
      <c r="H665" s="370"/>
      <c r="I665" s="9" t="s">
        <v>144</v>
      </c>
      <c r="J665" s="1"/>
    </row>
    <row r="666" spans="1:10" ht="27" customHeight="1" x14ac:dyDescent="0.2">
      <c r="A666" s="623"/>
      <c r="B666" s="26" t="s">
        <v>728</v>
      </c>
      <c r="C666" s="593" t="s">
        <v>269</v>
      </c>
      <c r="D666" s="234" t="s">
        <v>675</v>
      </c>
      <c r="E666" s="235"/>
      <c r="F666" s="366">
        <v>750</v>
      </c>
      <c r="G666" s="594"/>
      <c r="H666" s="367"/>
      <c r="I666" s="4" t="s">
        <v>16</v>
      </c>
    </row>
    <row r="667" spans="1:10" ht="23.25" customHeight="1" x14ac:dyDescent="0.2">
      <c r="A667" s="623"/>
      <c r="B667" s="233" t="s">
        <v>729</v>
      </c>
      <c r="C667" s="593" t="s">
        <v>269</v>
      </c>
      <c r="D667" s="234" t="s">
        <v>675</v>
      </c>
      <c r="E667" s="235"/>
      <c r="F667" s="236"/>
      <c r="G667" s="594"/>
      <c r="H667" s="364">
        <v>1500</v>
      </c>
      <c r="I667" s="4" t="s">
        <v>16</v>
      </c>
    </row>
    <row r="668" spans="1:10" ht="33" customHeight="1" x14ac:dyDescent="0.2">
      <c r="A668" s="623"/>
      <c r="B668" s="231" t="s">
        <v>730</v>
      </c>
      <c r="C668" s="593" t="s">
        <v>683</v>
      </c>
      <c r="D668" s="593" t="s">
        <v>272</v>
      </c>
      <c r="E668" s="235"/>
      <c r="F668" s="236"/>
      <c r="G668" s="594"/>
      <c r="H668" s="387"/>
      <c r="I668" s="3" t="s">
        <v>144</v>
      </c>
    </row>
    <row r="669" spans="1:10" ht="25.5" customHeight="1" x14ac:dyDescent="0.2">
      <c r="A669" s="623"/>
      <c r="B669" s="26" t="s">
        <v>731</v>
      </c>
      <c r="C669" s="593" t="s">
        <v>269</v>
      </c>
      <c r="D669" s="234" t="s">
        <v>675</v>
      </c>
      <c r="E669" s="235"/>
      <c r="F669" s="236"/>
      <c r="G669" s="594"/>
      <c r="H669" s="364">
        <v>550</v>
      </c>
      <c r="I669" s="3" t="s">
        <v>16</v>
      </c>
    </row>
    <row r="670" spans="1:10" ht="36.75" customHeight="1" x14ac:dyDescent="0.2">
      <c r="A670" s="623"/>
      <c r="B670" s="26" t="s">
        <v>732</v>
      </c>
      <c r="C670" s="593" t="s">
        <v>269</v>
      </c>
      <c r="D670" s="234" t="s">
        <v>675</v>
      </c>
      <c r="E670" s="235"/>
      <c r="F670" s="236"/>
      <c r="G670" s="594"/>
      <c r="H670" s="364">
        <v>300</v>
      </c>
      <c r="I670" s="3" t="s">
        <v>16</v>
      </c>
    </row>
    <row r="671" spans="1:10" ht="22.5" customHeight="1" x14ac:dyDescent="0.2">
      <c r="A671" s="623"/>
      <c r="B671" s="26" t="s">
        <v>733</v>
      </c>
      <c r="C671" s="593" t="s">
        <v>269</v>
      </c>
      <c r="D671" s="234" t="s">
        <v>675</v>
      </c>
      <c r="E671" s="235"/>
      <c r="F671" s="236"/>
      <c r="G671" s="594"/>
      <c r="H671" s="364">
        <v>667</v>
      </c>
      <c r="I671" s="3" t="s">
        <v>16</v>
      </c>
    </row>
    <row r="672" spans="1:10" ht="24.75" customHeight="1" x14ac:dyDescent="0.2">
      <c r="A672" s="623"/>
      <c r="B672" s="26" t="s">
        <v>734</v>
      </c>
      <c r="C672" s="593" t="s">
        <v>269</v>
      </c>
      <c r="D672" s="234" t="s">
        <v>675</v>
      </c>
      <c r="E672" s="235"/>
      <c r="F672" s="236"/>
      <c r="G672" s="594"/>
      <c r="H672" s="364">
        <v>474</v>
      </c>
      <c r="I672" s="3" t="s">
        <v>16</v>
      </c>
    </row>
    <row r="673" spans="1:10" ht="22.5" customHeight="1" x14ac:dyDescent="0.2">
      <c r="A673" s="623"/>
      <c r="B673" s="26" t="s">
        <v>735</v>
      </c>
      <c r="C673" s="593" t="s">
        <v>269</v>
      </c>
      <c r="D673" s="234" t="s">
        <v>675</v>
      </c>
      <c r="E673" s="235"/>
      <c r="F673" s="236"/>
      <c r="G673" s="594"/>
      <c r="H673" s="364">
        <v>289</v>
      </c>
      <c r="I673" s="3" t="s">
        <v>16</v>
      </c>
    </row>
    <row r="674" spans="1:10" ht="22.5" customHeight="1" x14ac:dyDescent="0.2">
      <c r="A674" s="623"/>
      <c r="B674" s="26" t="s">
        <v>736</v>
      </c>
      <c r="C674" s="593" t="s">
        <v>269</v>
      </c>
      <c r="D674" s="234" t="s">
        <v>675</v>
      </c>
      <c r="E674" s="235"/>
      <c r="F674" s="236"/>
      <c r="G674" s="594"/>
      <c r="H674" s="365">
        <v>500</v>
      </c>
      <c r="I674" s="3" t="s">
        <v>16</v>
      </c>
    </row>
    <row r="675" spans="1:10" ht="22.5" customHeight="1" x14ac:dyDescent="0.2">
      <c r="A675" s="623"/>
      <c r="B675" s="26" t="s">
        <v>737</v>
      </c>
      <c r="C675" s="593" t="s">
        <v>269</v>
      </c>
      <c r="D675" s="234" t="s">
        <v>675</v>
      </c>
      <c r="E675" s="235"/>
      <c r="F675" s="236"/>
      <c r="G675" s="594"/>
      <c r="H675" s="365">
        <v>800</v>
      </c>
      <c r="I675" s="3" t="s">
        <v>16</v>
      </c>
    </row>
    <row r="676" spans="1:10" ht="25.5" customHeight="1" x14ac:dyDescent="0.2">
      <c r="A676" s="623"/>
      <c r="B676" s="26" t="s">
        <v>738</v>
      </c>
      <c r="C676" s="593" t="s">
        <v>269</v>
      </c>
      <c r="D676" s="234" t="s">
        <v>675</v>
      </c>
      <c r="E676" s="235"/>
      <c r="F676" s="236"/>
      <c r="G676" s="594"/>
      <c r="H676" s="365">
        <v>300</v>
      </c>
      <c r="I676" s="3" t="s">
        <v>16</v>
      </c>
    </row>
    <row r="677" spans="1:10" ht="22.5" customHeight="1" x14ac:dyDescent="0.2">
      <c r="A677" s="623"/>
      <c r="B677" s="26" t="s">
        <v>739</v>
      </c>
      <c r="C677" s="593" t="s">
        <v>269</v>
      </c>
      <c r="D677" s="234" t="s">
        <v>675</v>
      </c>
      <c r="E677" s="235"/>
      <c r="F677" s="236"/>
      <c r="G677" s="594"/>
      <c r="H677" s="365">
        <v>1400</v>
      </c>
      <c r="I677" s="3" t="s">
        <v>16</v>
      </c>
      <c r="J677" s="1"/>
    </row>
    <row r="678" spans="1:10" ht="27" customHeight="1" x14ac:dyDescent="0.2">
      <c r="A678" s="623"/>
      <c r="B678" s="26" t="s">
        <v>740</v>
      </c>
      <c r="C678" s="593" t="s">
        <v>269</v>
      </c>
      <c r="D678" s="234" t="s">
        <v>675</v>
      </c>
      <c r="E678" s="235"/>
      <c r="F678" s="236"/>
      <c r="G678" s="594"/>
      <c r="H678" s="365">
        <v>500</v>
      </c>
      <c r="I678" s="3" t="s">
        <v>16</v>
      </c>
    </row>
    <row r="679" spans="1:10" ht="24" customHeight="1" x14ac:dyDescent="0.2">
      <c r="A679" s="623"/>
      <c r="B679" s="26" t="s">
        <v>741</v>
      </c>
      <c r="C679" s="593" t="s">
        <v>269</v>
      </c>
      <c r="D679" s="234" t="s">
        <v>675</v>
      </c>
      <c r="E679" s="235"/>
      <c r="F679" s="236"/>
      <c r="G679" s="594"/>
      <c r="H679" s="365">
        <v>2000</v>
      </c>
      <c r="I679" s="3" t="s">
        <v>16</v>
      </c>
    </row>
    <row r="680" spans="1:10" ht="26.25" customHeight="1" x14ac:dyDescent="0.2">
      <c r="A680" s="623"/>
      <c r="B680" s="26" t="s">
        <v>742</v>
      </c>
      <c r="C680" s="593" t="s">
        <v>269</v>
      </c>
      <c r="D680" s="234" t="s">
        <v>675</v>
      </c>
      <c r="E680" s="235"/>
      <c r="F680" s="236"/>
      <c r="G680" s="594"/>
      <c r="H680" s="365">
        <v>500</v>
      </c>
      <c r="I680" s="3" t="s">
        <v>16</v>
      </c>
    </row>
    <row r="681" spans="1:10" ht="27" customHeight="1" x14ac:dyDescent="0.2">
      <c r="A681" s="623"/>
      <c r="B681" s="26" t="s">
        <v>743</v>
      </c>
      <c r="C681" s="593" t="s">
        <v>269</v>
      </c>
      <c r="D681" s="234" t="s">
        <v>675</v>
      </c>
      <c r="E681" s="235"/>
      <c r="F681" s="236"/>
      <c r="G681" s="594"/>
      <c r="H681" s="365">
        <v>1500</v>
      </c>
      <c r="I681" s="3" t="s">
        <v>16</v>
      </c>
    </row>
    <row r="682" spans="1:10" ht="22.5" customHeight="1" x14ac:dyDescent="0.2">
      <c r="A682" s="623"/>
      <c r="B682" s="26" t="s">
        <v>744</v>
      </c>
      <c r="C682" s="593" t="s">
        <v>269</v>
      </c>
      <c r="D682" s="234" t="s">
        <v>675</v>
      </c>
      <c r="E682" s="235"/>
      <c r="F682" s="236"/>
      <c r="G682" s="594"/>
      <c r="H682" s="364">
        <v>965</v>
      </c>
      <c r="I682" s="3" t="s">
        <v>16</v>
      </c>
    </row>
    <row r="683" spans="1:10" ht="33.75" customHeight="1" x14ac:dyDescent="0.2">
      <c r="A683" s="623"/>
      <c r="B683" s="26" t="s">
        <v>745</v>
      </c>
      <c r="C683" s="593" t="s">
        <v>683</v>
      </c>
      <c r="D683" s="593" t="s">
        <v>272</v>
      </c>
      <c r="E683" s="257">
        <v>1810</v>
      </c>
      <c r="F683" s="257"/>
      <c r="G683" s="257"/>
      <c r="H683" s="370"/>
      <c r="I683" s="9" t="s">
        <v>144</v>
      </c>
      <c r="J683" s="1"/>
    </row>
    <row r="684" spans="1:10" s="4" customFormat="1" ht="28.5" customHeight="1" x14ac:dyDescent="0.2">
      <c r="A684" s="623"/>
      <c r="B684" s="26" t="s">
        <v>746</v>
      </c>
      <c r="C684" s="593" t="s">
        <v>336</v>
      </c>
      <c r="D684" s="594" t="s">
        <v>418</v>
      </c>
      <c r="E684" s="126">
        <v>33</v>
      </c>
      <c r="F684" s="126"/>
      <c r="G684" s="126"/>
      <c r="H684" s="363"/>
      <c r="I684" s="9" t="s">
        <v>16</v>
      </c>
    </row>
    <row r="685" spans="1:10" ht="35.25" customHeight="1" x14ac:dyDescent="0.2">
      <c r="A685" s="623"/>
      <c r="B685" s="26" t="s">
        <v>747</v>
      </c>
      <c r="C685" s="593" t="s">
        <v>269</v>
      </c>
      <c r="D685" s="234" t="s">
        <v>675</v>
      </c>
      <c r="E685" s="235"/>
      <c r="F685" s="236"/>
      <c r="G685" s="594"/>
      <c r="H685" s="364">
        <v>1000</v>
      </c>
      <c r="I685" s="3" t="s">
        <v>16</v>
      </c>
    </row>
    <row r="686" spans="1:10" ht="36.75" customHeight="1" thickBot="1" x14ac:dyDescent="0.25">
      <c r="A686" s="624"/>
      <c r="B686" s="372" t="s">
        <v>748</v>
      </c>
      <c r="C686" s="373" t="s">
        <v>269</v>
      </c>
      <c r="D686" s="374" t="s">
        <v>675</v>
      </c>
      <c r="E686" s="375"/>
      <c r="F686" s="376"/>
      <c r="G686" s="377"/>
      <c r="H686" s="378">
        <v>300</v>
      </c>
      <c r="I686" s="4" t="s">
        <v>16</v>
      </c>
    </row>
    <row r="687" spans="1:10" ht="22.5" customHeight="1" x14ac:dyDescent="0.2">
      <c r="A687" s="622" t="s">
        <v>1717</v>
      </c>
      <c r="B687" s="25" t="s">
        <v>749</v>
      </c>
      <c r="C687" s="12" t="s">
        <v>269</v>
      </c>
      <c r="D687" s="523" t="s">
        <v>675</v>
      </c>
      <c r="E687" s="13">
        <v>12352</v>
      </c>
      <c r="F687" s="13">
        <v>40000</v>
      </c>
      <c r="G687" s="13">
        <v>40000</v>
      </c>
      <c r="H687" s="524"/>
      <c r="I687" s="4" t="s">
        <v>16</v>
      </c>
    </row>
    <row r="688" spans="1:10" ht="30" customHeight="1" x14ac:dyDescent="0.2">
      <c r="A688" s="623"/>
      <c r="B688" s="379" t="s">
        <v>750</v>
      </c>
      <c r="C688" s="593" t="s">
        <v>269</v>
      </c>
      <c r="D688" s="234" t="s">
        <v>675</v>
      </c>
      <c r="E688" s="126">
        <v>5206.4549999999999</v>
      </c>
      <c r="F688" s="126"/>
      <c r="G688" s="126"/>
      <c r="H688" s="363"/>
      <c r="I688" s="4" t="s">
        <v>16</v>
      </c>
    </row>
    <row r="689" spans="1:9" ht="22.5" customHeight="1" x14ac:dyDescent="0.2">
      <c r="A689" s="623"/>
      <c r="B689" s="231" t="s">
        <v>751</v>
      </c>
      <c r="C689" s="593" t="s">
        <v>269</v>
      </c>
      <c r="D689" s="234" t="s">
        <v>675</v>
      </c>
      <c r="E689" s="126"/>
      <c r="F689" s="126">
        <v>10000</v>
      </c>
      <c r="G689" s="126"/>
      <c r="H689" s="363"/>
      <c r="I689" s="4" t="s">
        <v>16</v>
      </c>
    </row>
    <row r="690" spans="1:9" ht="36.75" customHeight="1" x14ac:dyDescent="0.2">
      <c r="A690" s="623"/>
      <c r="B690" s="231" t="s">
        <v>752</v>
      </c>
      <c r="C690" s="593" t="s">
        <v>269</v>
      </c>
      <c r="D690" s="234" t="s">
        <v>675</v>
      </c>
      <c r="E690" s="126">
        <v>3700</v>
      </c>
      <c r="F690" s="126">
        <v>5615.4</v>
      </c>
      <c r="G690" s="126"/>
      <c r="H690" s="363"/>
      <c r="I690" s="4" t="s">
        <v>16</v>
      </c>
    </row>
    <row r="691" spans="1:9" ht="36.75" customHeight="1" x14ac:dyDescent="0.2">
      <c r="A691" s="623"/>
      <c r="B691" s="231" t="s">
        <v>753</v>
      </c>
      <c r="C691" s="593" t="s">
        <v>269</v>
      </c>
      <c r="D691" s="234" t="s">
        <v>675</v>
      </c>
      <c r="E691" s="126">
        <v>4555.598</v>
      </c>
      <c r="F691" s="126"/>
      <c r="G691" s="126"/>
      <c r="H691" s="363"/>
      <c r="I691" s="4" t="s">
        <v>16</v>
      </c>
    </row>
    <row r="692" spans="1:9" ht="23.25" customHeight="1" x14ac:dyDescent="0.2">
      <c r="A692" s="623"/>
      <c r="B692" s="231" t="s">
        <v>754</v>
      </c>
      <c r="C692" s="593" t="s">
        <v>269</v>
      </c>
      <c r="D692" s="234" t="s">
        <v>675</v>
      </c>
      <c r="E692" s="126">
        <v>5981.7</v>
      </c>
      <c r="F692" s="126"/>
      <c r="G692" s="126"/>
      <c r="H692" s="363"/>
      <c r="I692" s="4" t="s">
        <v>16</v>
      </c>
    </row>
    <row r="693" spans="1:9" ht="29.25" customHeight="1" x14ac:dyDescent="0.2">
      <c r="A693" s="623"/>
      <c r="B693" s="231" t="s">
        <v>755</v>
      </c>
      <c r="C693" s="593" t="s">
        <v>269</v>
      </c>
      <c r="D693" s="234" t="s">
        <v>675</v>
      </c>
      <c r="E693" s="126">
        <v>4678.6289999999999</v>
      </c>
      <c r="F693" s="126"/>
      <c r="G693" s="126"/>
      <c r="H693" s="363">
        <v>42107.663999999997</v>
      </c>
      <c r="I693" s="4" t="s">
        <v>16</v>
      </c>
    </row>
    <row r="694" spans="1:9" ht="22.5" customHeight="1" x14ac:dyDescent="0.2">
      <c r="A694" s="623"/>
      <c r="B694" s="231" t="s">
        <v>756</v>
      </c>
      <c r="C694" s="593" t="s">
        <v>269</v>
      </c>
      <c r="D694" s="234" t="s">
        <v>675</v>
      </c>
      <c r="E694" s="126">
        <f>1534-767</f>
        <v>767</v>
      </c>
      <c r="F694" s="126"/>
      <c r="G694" s="126"/>
      <c r="H694" s="363"/>
      <c r="I694" s="4" t="s">
        <v>16</v>
      </c>
    </row>
    <row r="695" spans="1:9" ht="22.5" customHeight="1" x14ac:dyDescent="0.2">
      <c r="A695" s="623"/>
      <c r="B695" s="231" t="s">
        <v>757</v>
      </c>
      <c r="C695" s="593" t="s">
        <v>269</v>
      </c>
      <c r="D695" s="234" t="s">
        <v>675</v>
      </c>
      <c r="E695" s="126"/>
      <c r="F695" s="126">
        <v>1500</v>
      </c>
      <c r="G695" s="126"/>
      <c r="H695" s="363"/>
      <c r="I695" s="4" t="s">
        <v>16</v>
      </c>
    </row>
    <row r="696" spans="1:9" ht="22.5" customHeight="1" x14ac:dyDescent="0.2">
      <c r="A696" s="623"/>
      <c r="B696" s="231" t="s">
        <v>758</v>
      </c>
      <c r="C696" s="594" t="s">
        <v>269</v>
      </c>
      <c r="D696" s="594" t="s">
        <v>675</v>
      </c>
      <c r="E696" s="126">
        <v>2400</v>
      </c>
      <c r="F696" s="126"/>
      <c r="G696" s="126"/>
      <c r="H696" s="363"/>
      <c r="I696" s="4" t="s">
        <v>16</v>
      </c>
    </row>
    <row r="697" spans="1:9" ht="22.5" customHeight="1" x14ac:dyDescent="0.2">
      <c r="A697" s="623"/>
      <c r="B697" s="231" t="s">
        <v>759</v>
      </c>
      <c r="C697" s="594" t="s">
        <v>269</v>
      </c>
      <c r="D697" s="594" t="s">
        <v>675</v>
      </c>
      <c r="E697" s="126">
        <v>367</v>
      </c>
      <c r="F697" s="126"/>
      <c r="G697" s="126"/>
      <c r="H697" s="363"/>
      <c r="I697" s="4" t="s">
        <v>16</v>
      </c>
    </row>
    <row r="698" spans="1:9" ht="22.5" customHeight="1" x14ac:dyDescent="0.2">
      <c r="A698" s="623"/>
      <c r="B698" s="231" t="s">
        <v>760</v>
      </c>
      <c r="C698" s="594" t="s">
        <v>269</v>
      </c>
      <c r="D698" s="594" t="s">
        <v>675</v>
      </c>
      <c r="E698" s="126">
        <v>1440</v>
      </c>
      <c r="F698" s="126"/>
      <c r="G698" s="126"/>
      <c r="H698" s="363"/>
      <c r="I698" s="4" t="s">
        <v>16</v>
      </c>
    </row>
    <row r="699" spans="1:9" s="4" customFormat="1" ht="24.75" customHeight="1" x14ac:dyDescent="0.2">
      <c r="A699" s="623"/>
      <c r="B699" s="231" t="s">
        <v>761</v>
      </c>
      <c r="C699" s="594" t="s">
        <v>269</v>
      </c>
      <c r="D699" s="594" t="s">
        <v>675</v>
      </c>
      <c r="E699" s="126">
        <v>1460</v>
      </c>
      <c r="F699" s="126"/>
      <c r="G699" s="126"/>
      <c r="H699" s="363"/>
      <c r="I699" s="4" t="s">
        <v>16</v>
      </c>
    </row>
    <row r="700" spans="1:9" s="4" customFormat="1" ht="22.5" customHeight="1" x14ac:dyDescent="0.2">
      <c r="A700" s="623"/>
      <c r="B700" s="231" t="s">
        <v>762</v>
      </c>
      <c r="C700" s="594" t="s">
        <v>269</v>
      </c>
      <c r="D700" s="594" t="s">
        <v>675</v>
      </c>
      <c r="E700" s="126">
        <v>935</v>
      </c>
      <c r="F700" s="126"/>
      <c r="G700" s="126"/>
      <c r="H700" s="363"/>
      <c r="I700" s="4" t="s">
        <v>16</v>
      </c>
    </row>
    <row r="701" spans="1:9" s="4" customFormat="1" ht="22.5" customHeight="1" x14ac:dyDescent="0.2">
      <c r="A701" s="623"/>
      <c r="B701" s="231" t="s">
        <v>1743</v>
      </c>
      <c r="C701" s="593" t="s">
        <v>269</v>
      </c>
      <c r="D701" s="234" t="s">
        <v>675</v>
      </c>
      <c r="E701" s="126">
        <v>767</v>
      </c>
      <c r="F701" s="126"/>
      <c r="G701" s="126"/>
      <c r="H701" s="363"/>
      <c r="I701" s="4" t="s">
        <v>16</v>
      </c>
    </row>
    <row r="702" spans="1:9" s="4" customFormat="1" ht="22.5" customHeight="1" x14ac:dyDescent="0.2">
      <c r="A702" s="623"/>
      <c r="B702" s="231" t="s">
        <v>763</v>
      </c>
      <c r="C702" s="593" t="s">
        <v>269</v>
      </c>
      <c r="D702" s="234" t="s">
        <v>675</v>
      </c>
      <c r="E702" s="126">
        <v>400</v>
      </c>
      <c r="F702" s="126"/>
      <c r="G702" s="126"/>
      <c r="H702" s="363"/>
      <c r="I702" s="4" t="s">
        <v>16</v>
      </c>
    </row>
    <row r="703" spans="1:9" s="4" customFormat="1" ht="22.5" customHeight="1" x14ac:dyDescent="0.2">
      <c r="A703" s="623"/>
      <c r="B703" s="231" t="s">
        <v>764</v>
      </c>
      <c r="C703" s="593" t="s">
        <v>269</v>
      </c>
      <c r="D703" s="234" t="s">
        <v>675</v>
      </c>
      <c r="E703" s="126">
        <v>367</v>
      </c>
      <c r="F703" s="126"/>
      <c r="G703" s="126"/>
      <c r="H703" s="363"/>
      <c r="I703" s="4" t="s">
        <v>16</v>
      </c>
    </row>
    <row r="704" spans="1:9" s="4" customFormat="1" ht="33.75" customHeight="1" x14ac:dyDescent="0.2">
      <c r="A704" s="623"/>
      <c r="B704" s="231" t="s">
        <v>765</v>
      </c>
      <c r="C704" s="594" t="s">
        <v>269</v>
      </c>
      <c r="D704" s="594" t="s">
        <v>675</v>
      </c>
      <c r="E704" s="126">
        <v>767</v>
      </c>
      <c r="F704" s="126"/>
      <c r="G704" s="126"/>
      <c r="H704" s="363"/>
      <c r="I704" s="4" t="s">
        <v>16</v>
      </c>
    </row>
    <row r="705" spans="1:10" s="4" customFormat="1" ht="22.5" customHeight="1" x14ac:dyDescent="0.2">
      <c r="A705" s="623"/>
      <c r="B705" s="231" t="s">
        <v>766</v>
      </c>
      <c r="C705" s="594" t="s">
        <v>269</v>
      </c>
      <c r="D705" s="594" t="s">
        <v>675</v>
      </c>
      <c r="E705" s="126">
        <f>1534+500</f>
        <v>2034</v>
      </c>
      <c r="F705" s="126">
        <v>1500</v>
      </c>
      <c r="G705" s="126">
        <f>2000-500</f>
        <v>1500</v>
      </c>
      <c r="H705" s="363"/>
      <c r="I705" s="4" t="s">
        <v>16</v>
      </c>
    </row>
    <row r="706" spans="1:10" s="4" customFormat="1" ht="22.5" customHeight="1" x14ac:dyDescent="0.2">
      <c r="A706" s="623"/>
      <c r="B706" s="231" t="s">
        <v>767</v>
      </c>
      <c r="C706" s="594" t="s">
        <v>269</v>
      </c>
      <c r="D706" s="594" t="s">
        <v>675</v>
      </c>
      <c r="E706" s="126">
        <v>1534</v>
      </c>
      <c r="F706" s="126">
        <v>1500</v>
      </c>
      <c r="G706" s="126">
        <v>2000</v>
      </c>
      <c r="H706" s="363"/>
      <c r="I706" s="4" t="s">
        <v>16</v>
      </c>
    </row>
    <row r="707" spans="1:10" ht="22.5" customHeight="1" x14ac:dyDescent="0.2">
      <c r="A707" s="623"/>
      <c r="B707" s="231" t="s">
        <v>768</v>
      </c>
      <c r="C707" s="593" t="s">
        <v>683</v>
      </c>
      <c r="D707" s="593" t="s">
        <v>272</v>
      </c>
      <c r="E707" s="257">
        <v>500</v>
      </c>
      <c r="F707" s="257">
        <v>8500</v>
      </c>
      <c r="G707" s="236"/>
      <c r="H707" s="370"/>
      <c r="I707" s="9" t="s">
        <v>144</v>
      </c>
      <c r="J707" s="1"/>
    </row>
    <row r="708" spans="1:10" s="4" customFormat="1" ht="22.5" customHeight="1" x14ac:dyDescent="0.2">
      <c r="A708" s="623"/>
      <c r="B708" s="231" t="s">
        <v>769</v>
      </c>
      <c r="C708" s="593" t="s">
        <v>683</v>
      </c>
      <c r="D708" s="593" t="s">
        <v>272</v>
      </c>
      <c r="E708" s="257">
        <v>11000</v>
      </c>
      <c r="F708" s="369">
        <v>13000</v>
      </c>
      <c r="G708" s="594"/>
      <c r="H708" s="380"/>
      <c r="I708" s="3" t="s">
        <v>144</v>
      </c>
    </row>
    <row r="709" spans="1:10" s="4" customFormat="1" ht="22.5" customHeight="1" x14ac:dyDescent="0.2">
      <c r="A709" s="623"/>
      <c r="B709" s="231" t="s">
        <v>770</v>
      </c>
      <c r="C709" s="593" t="s">
        <v>683</v>
      </c>
      <c r="D709" s="593" t="s">
        <v>272</v>
      </c>
      <c r="E709" s="257">
        <v>1000</v>
      </c>
      <c r="F709" s="236"/>
      <c r="G709" s="594"/>
      <c r="H709" s="380"/>
      <c r="I709" s="3" t="s">
        <v>144</v>
      </c>
    </row>
    <row r="710" spans="1:10" s="4" customFormat="1" ht="22.5" customHeight="1" x14ac:dyDescent="0.2">
      <c r="A710" s="623"/>
      <c r="B710" s="241" t="s">
        <v>771</v>
      </c>
      <c r="C710" s="259" t="s">
        <v>269</v>
      </c>
      <c r="D710" s="259" t="s">
        <v>675</v>
      </c>
      <c r="E710" s="596">
        <v>979</v>
      </c>
      <c r="F710" s="126"/>
      <c r="G710" s="126"/>
      <c r="H710" s="380"/>
      <c r="I710" s="4" t="s">
        <v>16</v>
      </c>
    </row>
    <row r="711" spans="1:10" s="4" customFormat="1" ht="22.5" customHeight="1" x14ac:dyDescent="0.2">
      <c r="A711" s="623"/>
      <c r="B711" s="241" t="s">
        <v>772</v>
      </c>
      <c r="C711" s="259" t="s">
        <v>269</v>
      </c>
      <c r="D711" s="259" t="s">
        <v>675</v>
      </c>
      <c r="E711" s="596">
        <v>560</v>
      </c>
      <c r="F711" s="126"/>
      <c r="G711" s="126"/>
      <c r="H711" s="380"/>
      <c r="I711" s="4" t="s">
        <v>16</v>
      </c>
    </row>
    <row r="712" spans="1:10" s="4" customFormat="1" ht="22.5" customHeight="1" x14ac:dyDescent="0.2">
      <c r="A712" s="623"/>
      <c r="B712" s="231" t="s">
        <v>773</v>
      </c>
      <c r="C712" s="593" t="s">
        <v>269</v>
      </c>
      <c r="D712" s="234" t="s">
        <v>675</v>
      </c>
      <c r="E712" s="235"/>
      <c r="F712" s="236"/>
      <c r="G712" s="594"/>
      <c r="H712" s="364">
        <v>4500</v>
      </c>
      <c r="I712" s="3" t="s">
        <v>16</v>
      </c>
    </row>
    <row r="713" spans="1:10" s="4" customFormat="1" ht="22.5" customHeight="1" x14ac:dyDescent="0.2">
      <c r="A713" s="623"/>
      <c r="B713" s="231" t="s">
        <v>774</v>
      </c>
      <c r="C713" s="593" t="s">
        <v>269</v>
      </c>
      <c r="D713" s="234" t="s">
        <v>675</v>
      </c>
      <c r="E713" s="235"/>
      <c r="F713" s="236"/>
      <c r="G713" s="594"/>
      <c r="H713" s="364">
        <v>2480</v>
      </c>
      <c r="I713" s="3" t="s">
        <v>16</v>
      </c>
    </row>
    <row r="714" spans="1:10" s="4" customFormat="1" ht="22.5" customHeight="1" x14ac:dyDescent="0.2">
      <c r="A714" s="623"/>
      <c r="B714" s="231" t="s">
        <v>775</v>
      </c>
      <c r="C714" s="594" t="s">
        <v>269</v>
      </c>
      <c r="D714" s="594" t="s">
        <v>675</v>
      </c>
      <c r="E714" s="235"/>
      <c r="F714" s="236"/>
      <c r="G714" s="594"/>
      <c r="H714" s="381">
        <v>7000</v>
      </c>
      <c r="I714" s="3" t="s">
        <v>16</v>
      </c>
    </row>
    <row r="715" spans="1:10" s="4" customFormat="1" ht="22.5" customHeight="1" x14ac:dyDescent="0.2">
      <c r="A715" s="623"/>
      <c r="B715" s="231" t="s">
        <v>776</v>
      </c>
      <c r="C715" s="594" t="s">
        <v>269</v>
      </c>
      <c r="D715" s="594" t="s">
        <v>675</v>
      </c>
      <c r="E715" s="235"/>
      <c r="F715" s="236"/>
      <c r="G715" s="594"/>
      <c r="H715" s="381">
        <v>3000</v>
      </c>
      <c r="I715" s="3" t="s">
        <v>16</v>
      </c>
    </row>
    <row r="716" spans="1:10" s="4" customFormat="1" ht="22.5" customHeight="1" x14ac:dyDescent="0.2">
      <c r="A716" s="623"/>
      <c r="B716" s="231" t="s">
        <v>777</v>
      </c>
      <c r="C716" s="593" t="s">
        <v>269</v>
      </c>
      <c r="D716" s="234" t="s">
        <v>675</v>
      </c>
      <c r="E716" s="235"/>
      <c r="F716" s="366">
        <v>10000</v>
      </c>
      <c r="G716" s="236"/>
      <c r="H716" s="380"/>
      <c r="I716" s="3" t="s">
        <v>16</v>
      </c>
    </row>
    <row r="717" spans="1:10" ht="19.5" customHeight="1" x14ac:dyDescent="0.2">
      <c r="A717" s="623"/>
      <c r="B717" s="231" t="s">
        <v>778</v>
      </c>
      <c r="C717" s="594" t="s">
        <v>269</v>
      </c>
      <c r="D717" s="594" t="s">
        <v>675</v>
      </c>
      <c r="E717" s="235"/>
      <c r="F717" s="236"/>
      <c r="G717" s="594"/>
      <c r="H717" s="381">
        <v>10000</v>
      </c>
      <c r="I717" s="3" t="s">
        <v>16</v>
      </c>
      <c r="J717" s="1"/>
    </row>
    <row r="718" spans="1:10" ht="22.5" customHeight="1" x14ac:dyDescent="0.2">
      <c r="A718" s="623"/>
      <c r="B718" s="231" t="s">
        <v>779</v>
      </c>
      <c r="C718" s="594" t="s">
        <v>269</v>
      </c>
      <c r="D718" s="594" t="s">
        <v>675</v>
      </c>
      <c r="E718" s="235"/>
      <c r="F718" s="236"/>
      <c r="G718" s="594"/>
      <c r="H718" s="381">
        <v>6000</v>
      </c>
      <c r="I718" s="3" t="s">
        <v>16</v>
      </c>
      <c r="J718" s="1"/>
    </row>
    <row r="719" spans="1:10" ht="22.5" customHeight="1" x14ac:dyDescent="0.2">
      <c r="A719" s="623"/>
      <c r="B719" s="231" t="s">
        <v>780</v>
      </c>
      <c r="C719" s="594" t="s">
        <v>269</v>
      </c>
      <c r="D719" s="594" t="s">
        <v>675</v>
      </c>
      <c r="E719" s="235"/>
      <c r="F719" s="236"/>
      <c r="G719" s="594"/>
      <c r="H719" s="382">
        <v>2500</v>
      </c>
      <c r="I719" s="3" t="s">
        <v>16</v>
      </c>
    </row>
    <row r="720" spans="1:10" ht="33.75" customHeight="1" x14ac:dyDescent="0.2">
      <c r="A720" s="623"/>
      <c r="B720" s="231" t="s">
        <v>781</v>
      </c>
      <c r="C720" s="594" t="s">
        <v>269</v>
      </c>
      <c r="D720" s="594" t="s">
        <v>675</v>
      </c>
      <c r="E720" s="235"/>
      <c r="F720" s="236"/>
      <c r="G720" s="594"/>
      <c r="H720" s="381">
        <v>6000</v>
      </c>
      <c r="I720" s="3" t="s">
        <v>16</v>
      </c>
    </row>
    <row r="721" spans="1:9" ht="22.5" customHeight="1" x14ac:dyDescent="0.2">
      <c r="A721" s="623"/>
      <c r="B721" s="231" t="s">
        <v>782</v>
      </c>
      <c r="C721" s="593" t="s">
        <v>269</v>
      </c>
      <c r="D721" s="234" t="s">
        <v>675</v>
      </c>
      <c r="E721" s="126"/>
      <c r="F721" s="262">
        <v>7500</v>
      </c>
      <c r="G721" s="594"/>
      <c r="H721" s="364"/>
      <c r="I721" s="3" t="s">
        <v>16</v>
      </c>
    </row>
    <row r="722" spans="1:9" ht="22.5" customHeight="1" x14ac:dyDescent="0.2">
      <c r="A722" s="623"/>
      <c r="B722" s="231" t="s">
        <v>783</v>
      </c>
      <c r="C722" s="593" t="s">
        <v>269</v>
      </c>
      <c r="D722" s="234" t="s">
        <v>675</v>
      </c>
      <c r="E722" s="262">
        <v>770</v>
      </c>
      <c r="F722" s="236"/>
      <c r="G722" s="594"/>
      <c r="H722" s="383">
        <f>1057.41-770</f>
        <v>287.41000000000008</v>
      </c>
      <c r="I722" s="3" t="s">
        <v>16</v>
      </c>
    </row>
    <row r="723" spans="1:9" ht="22.5" customHeight="1" x14ac:dyDescent="0.2">
      <c r="A723" s="623"/>
      <c r="B723" s="231" t="s">
        <v>784</v>
      </c>
      <c r="C723" s="593" t="s">
        <v>269</v>
      </c>
      <c r="D723" s="234" t="s">
        <v>675</v>
      </c>
      <c r="E723" s="126"/>
      <c r="F723" s="236"/>
      <c r="G723" s="594"/>
      <c r="H723" s="364">
        <v>6000</v>
      </c>
      <c r="I723" s="3" t="s">
        <v>16</v>
      </c>
    </row>
    <row r="724" spans="1:9" ht="24.75" customHeight="1" x14ac:dyDescent="0.2">
      <c r="A724" s="623"/>
      <c r="B724" s="231" t="s">
        <v>785</v>
      </c>
      <c r="C724" s="594" t="s">
        <v>269</v>
      </c>
      <c r="D724" s="594" t="s">
        <v>675</v>
      </c>
      <c r="E724" s="384"/>
      <c r="F724" s="126">
        <v>1500</v>
      </c>
      <c r="G724" s="594"/>
      <c r="H724" s="381"/>
      <c r="I724" s="3" t="s">
        <v>16</v>
      </c>
    </row>
    <row r="725" spans="1:9" ht="24" customHeight="1" x14ac:dyDescent="0.2">
      <c r="A725" s="623"/>
      <c r="B725" s="231" t="s">
        <v>786</v>
      </c>
      <c r="C725" s="594" t="s">
        <v>269</v>
      </c>
      <c r="D725" s="594" t="s">
        <v>675</v>
      </c>
      <c r="E725" s="235"/>
      <c r="F725" s="236"/>
      <c r="G725" s="594"/>
      <c r="H725" s="381">
        <v>4000</v>
      </c>
      <c r="I725" s="3" t="s">
        <v>16</v>
      </c>
    </row>
    <row r="726" spans="1:9" ht="24" customHeight="1" x14ac:dyDescent="0.2">
      <c r="A726" s="623"/>
      <c r="B726" s="231" t="s">
        <v>787</v>
      </c>
      <c r="C726" s="594" t="s">
        <v>269</v>
      </c>
      <c r="D726" s="594" t="s">
        <v>675</v>
      </c>
      <c r="E726" s="235"/>
      <c r="F726" s="594"/>
      <c r="G726" s="594">
        <v>7000</v>
      </c>
      <c r="H726" s="381"/>
      <c r="I726" s="3" t="s">
        <v>16</v>
      </c>
    </row>
    <row r="727" spans="1:9" ht="24" customHeight="1" x14ac:dyDescent="0.2">
      <c r="A727" s="623"/>
      <c r="B727" s="241" t="s">
        <v>788</v>
      </c>
      <c r="C727" s="594" t="s">
        <v>269</v>
      </c>
      <c r="D727" s="594" t="s">
        <v>675</v>
      </c>
      <c r="E727" s="385"/>
      <c r="F727" s="257">
        <v>3000</v>
      </c>
      <c r="G727" s="594"/>
      <c r="H727" s="381"/>
      <c r="I727" s="3" t="s">
        <v>16</v>
      </c>
    </row>
    <row r="728" spans="1:9" ht="24" customHeight="1" x14ac:dyDescent="0.2">
      <c r="A728" s="623"/>
      <c r="B728" s="231" t="s">
        <v>790</v>
      </c>
      <c r="C728" s="594" t="s">
        <v>269</v>
      </c>
      <c r="D728" s="594" t="s">
        <v>675</v>
      </c>
      <c r="E728" s="235"/>
      <c r="F728" s="236"/>
      <c r="G728" s="594"/>
      <c r="H728" s="381">
        <v>8300</v>
      </c>
      <c r="I728" s="3" t="s">
        <v>16</v>
      </c>
    </row>
    <row r="729" spans="1:9" ht="24" customHeight="1" x14ac:dyDescent="0.2">
      <c r="A729" s="623"/>
      <c r="B729" s="231" t="s">
        <v>791</v>
      </c>
      <c r="C729" s="594" t="s">
        <v>269</v>
      </c>
      <c r="D729" s="594" t="s">
        <v>675</v>
      </c>
      <c r="E729" s="235"/>
      <c r="F729" s="236"/>
      <c r="G729" s="594"/>
      <c r="H729" s="382">
        <v>12000</v>
      </c>
      <c r="I729" s="3" t="s">
        <v>16</v>
      </c>
    </row>
    <row r="730" spans="1:9" ht="24" customHeight="1" x14ac:dyDescent="0.2">
      <c r="A730" s="623"/>
      <c r="B730" s="231" t="s">
        <v>792</v>
      </c>
      <c r="C730" s="594" t="s">
        <v>269</v>
      </c>
      <c r="D730" s="594" t="s">
        <v>675</v>
      </c>
      <c r="E730" s="235"/>
      <c r="F730" s="236"/>
      <c r="G730" s="594"/>
      <c r="H730" s="381">
        <v>20000</v>
      </c>
      <c r="I730" s="3" t="s">
        <v>16</v>
      </c>
    </row>
    <row r="731" spans="1:9" ht="23.25" customHeight="1" x14ac:dyDescent="0.2">
      <c r="A731" s="623"/>
      <c r="B731" s="231" t="s">
        <v>793</v>
      </c>
      <c r="C731" s="593" t="s">
        <v>269</v>
      </c>
      <c r="D731" s="234" t="s">
        <v>675</v>
      </c>
      <c r="E731" s="235"/>
      <c r="F731" s="236"/>
      <c r="G731" s="594"/>
      <c r="H731" s="364">
        <v>8000</v>
      </c>
      <c r="I731" s="3" t="s">
        <v>16</v>
      </c>
    </row>
    <row r="732" spans="1:9" ht="34.5" customHeight="1" x14ac:dyDescent="0.2">
      <c r="A732" s="623"/>
      <c r="B732" s="231" t="s">
        <v>794</v>
      </c>
      <c r="C732" s="593" t="s">
        <v>269</v>
      </c>
      <c r="D732" s="234" t="s">
        <v>675</v>
      </c>
      <c r="E732" s="235"/>
      <c r="F732" s="236"/>
      <c r="G732" s="594"/>
      <c r="H732" s="364">
        <v>5000</v>
      </c>
      <c r="I732" s="3" t="s">
        <v>16</v>
      </c>
    </row>
    <row r="733" spans="1:9" ht="26.25" customHeight="1" x14ac:dyDescent="0.2">
      <c r="A733" s="623"/>
      <c r="B733" s="231" t="s">
        <v>795</v>
      </c>
      <c r="C733" s="593" t="s">
        <v>269</v>
      </c>
      <c r="D733" s="234" t="s">
        <v>675</v>
      </c>
      <c r="E733" s="235"/>
      <c r="F733" s="236"/>
      <c r="G733" s="594"/>
      <c r="H733" s="364">
        <v>1143.8</v>
      </c>
      <c r="I733" s="3" t="s">
        <v>16</v>
      </c>
    </row>
    <row r="734" spans="1:9" ht="26.25" customHeight="1" x14ac:dyDescent="0.2">
      <c r="A734" s="623"/>
      <c r="B734" s="231" t="s">
        <v>796</v>
      </c>
      <c r="C734" s="594" t="s">
        <v>269</v>
      </c>
      <c r="D734" s="594" t="s">
        <v>675</v>
      </c>
      <c r="E734" s="235"/>
      <c r="F734" s="236"/>
      <c r="G734" s="594"/>
      <c r="H734" s="381">
        <v>15000</v>
      </c>
      <c r="I734" s="3" t="s">
        <v>16</v>
      </c>
    </row>
    <row r="735" spans="1:9" ht="26.25" customHeight="1" x14ac:dyDescent="0.2">
      <c r="A735" s="623"/>
      <c r="B735" s="231" t="s">
        <v>797</v>
      </c>
      <c r="C735" s="593" t="s">
        <v>269</v>
      </c>
      <c r="D735" s="234" t="s">
        <v>675</v>
      </c>
      <c r="E735" s="235"/>
      <c r="F735" s="236"/>
      <c r="G735" s="594"/>
      <c r="H735" s="364">
        <v>1272</v>
      </c>
      <c r="I735" s="3" t="s">
        <v>16</v>
      </c>
    </row>
    <row r="736" spans="1:9" ht="26.25" customHeight="1" x14ac:dyDescent="0.2">
      <c r="A736" s="623"/>
      <c r="B736" s="231" t="s">
        <v>798</v>
      </c>
      <c r="C736" s="593" t="s">
        <v>269</v>
      </c>
      <c r="D736" s="234" t="s">
        <v>675</v>
      </c>
      <c r="E736" s="235"/>
      <c r="F736" s="236"/>
      <c r="G736" s="594"/>
      <c r="H736" s="364">
        <v>6944.6761900000001</v>
      </c>
      <c r="I736" s="3" t="s">
        <v>16</v>
      </c>
    </row>
    <row r="737" spans="1:9" ht="26.25" customHeight="1" x14ac:dyDescent="0.2">
      <c r="A737" s="623"/>
      <c r="B737" s="231" t="s">
        <v>799</v>
      </c>
      <c r="C737" s="593" t="s">
        <v>269</v>
      </c>
      <c r="D737" s="234" t="s">
        <v>675</v>
      </c>
      <c r="E737" s="235"/>
      <c r="F737" s="126">
        <v>9307.9634000000005</v>
      </c>
      <c r="G737" s="594"/>
      <c r="H737" s="367"/>
      <c r="I737" s="3" t="s">
        <v>16</v>
      </c>
    </row>
    <row r="738" spans="1:9" ht="26.25" customHeight="1" x14ac:dyDescent="0.2">
      <c r="A738" s="623"/>
      <c r="B738" s="231" t="s">
        <v>800</v>
      </c>
      <c r="C738" s="593" t="s">
        <v>269</v>
      </c>
      <c r="D738" s="234" t="s">
        <v>675</v>
      </c>
      <c r="E738" s="364">
        <v>2301</v>
      </c>
      <c r="F738" s="236"/>
      <c r="G738" s="594"/>
      <c r="H738" s="364">
        <v>1010.9</v>
      </c>
      <c r="I738" s="3" t="s">
        <v>16</v>
      </c>
    </row>
    <row r="739" spans="1:9" ht="26.25" customHeight="1" x14ac:dyDescent="0.2">
      <c r="A739" s="623"/>
      <c r="B739" s="231" t="s">
        <v>801</v>
      </c>
      <c r="C739" s="593" t="s">
        <v>269</v>
      </c>
      <c r="D739" s="234" t="s">
        <v>675</v>
      </c>
      <c r="E739" s="235"/>
      <c r="F739" s="236"/>
      <c r="G739" s="594"/>
      <c r="H739" s="364">
        <v>326.53210999999999</v>
      </c>
      <c r="I739" s="3" t="s">
        <v>16</v>
      </c>
    </row>
    <row r="740" spans="1:9" ht="26.25" customHeight="1" x14ac:dyDescent="0.2">
      <c r="A740" s="623"/>
      <c r="B740" s="231" t="s">
        <v>802</v>
      </c>
      <c r="C740" s="593" t="s">
        <v>269</v>
      </c>
      <c r="D740" s="234" t="s">
        <v>675</v>
      </c>
      <c r="E740" s="386">
        <v>1473.5</v>
      </c>
      <c r="F740" s="126"/>
      <c r="G740" s="594"/>
      <c r="H740" s="367"/>
      <c r="I740" s="3" t="s">
        <v>16</v>
      </c>
    </row>
    <row r="741" spans="1:9" ht="26.25" customHeight="1" x14ac:dyDescent="0.2">
      <c r="A741" s="623"/>
      <c r="B741" s="231" t="s">
        <v>803</v>
      </c>
      <c r="C741" s="594" t="s">
        <v>269</v>
      </c>
      <c r="D741" s="594" t="s">
        <v>675</v>
      </c>
      <c r="E741" s="235"/>
      <c r="F741" s="236"/>
      <c r="G741" s="594"/>
      <c r="H741" s="381">
        <v>12000</v>
      </c>
      <c r="I741" s="3" t="s">
        <v>16</v>
      </c>
    </row>
    <row r="742" spans="1:9" ht="26.25" customHeight="1" x14ac:dyDescent="0.2">
      <c r="A742" s="623"/>
      <c r="B742" s="231" t="s">
        <v>804</v>
      </c>
      <c r="C742" s="594" t="s">
        <v>269</v>
      </c>
      <c r="D742" s="594" t="s">
        <v>675</v>
      </c>
      <c r="E742" s="126">
        <v>3829</v>
      </c>
      <c r="F742" s="126">
        <f>6778-3829</f>
        <v>2949</v>
      </c>
      <c r="G742" s="594"/>
      <c r="H742" s="382"/>
      <c r="I742" s="3" t="s">
        <v>16</v>
      </c>
    </row>
    <row r="743" spans="1:9" ht="26.25" customHeight="1" x14ac:dyDescent="0.2">
      <c r="A743" s="623"/>
      <c r="B743" s="241" t="s">
        <v>805</v>
      </c>
      <c r="C743" s="593" t="s">
        <v>269</v>
      </c>
      <c r="D743" s="234" t="s">
        <v>675</v>
      </c>
      <c r="E743" s="235"/>
      <c r="F743" s="126">
        <v>1400</v>
      </c>
      <c r="G743" s="594"/>
      <c r="H743" s="364"/>
      <c r="I743" s="3" t="s">
        <v>16</v>
      </c>
    </row>
    <row r="744" spans="1:9" ht="26.25" customHeight="1" x14ac:dyDescent="0.2">
      <c r="A744" s="623"/>
      <c r="B744" s="231" t="s">
        <v>806</v>
      </c>
      <c r="C744" s="593" t="s">
        <v>269</v>
      </c>
      <c r="D744" s="234" t="s">
        <v>675</v>
      </c>
      <c r="E744" s="235"/>
      <c r="F744" s="236"/>
      <c r="G744" s="594"/>
      <c r="H744" s="364">
        <v>8000</v>
      </c>
      <c r="I744" s="3" t="s">
        <v>16</v>
      </c>
    </row>
    <row r="745" spans="1:9" ht="26.25" customHeight="1" x14ac:dyDescent="0.2">
      <c r="A745" s="623"/>
      <c r="B745" s="231" t="s">
        <v>807</v>
      </c>
      <c r="C745" s="593" t="s">
        <v>269</v>
      </c>
      <c r="D745" s="234" t="s">
        <v>675</v>
      </c>
      <c r="E745" s="235"/>
      <c r="F745" s="236"/>
      <c r="G745" s="594"/>
      <c r="H745" s="364">
        <v>2800</v>
      </c>
      <c r="I745" s="3" t="s">
        <v>16</v>
      </c>
    </row>
    <row r="746" spans="1:9" ht="26.25" customHeight="1" x14ac:dyDescent="0.2">
      <c r="A746" s="623"/>
      <c r="B746" s="231" t="s">
        <v>808</v>
      </c>
      <c r="C746" s="594" t="s">
        <v>269</v>
      </c>
      <c r="D746" s="594" t="s">
        <v>675</v>
      </c>
      <c r="E746" s="235"/>
      <c r="F746" s="236"/>
      <c r="G746" s="594"/>
      <c r="H746" s="381">
        <v>8000</v>
      </c>
      <c r="I746" s="3" t="s">
        <v>16</v>
      </c>
    </row>
    <row r="747" spans="1:9" ht="24.75" customHeight="1" x14ac:dyDescent="0.2">
      <c r="A747" s="623"/>
      <c r="B747" s="231" t="s">
        <v>809</v>
      </c>
      <c r="C747" s="594" t="s">
        <v>269</v>
      </c>
      <c r="D747" s="594" t="s">
        <v>675</v>
      </c>
      <c r="E747" s="235"/>
      <c r="F747" s="236"/>
      <c r="G747" s="594"/>
      <c r="H747" s="381">
        <v>1800</v>
      </c>
      <c r="I747" s="3" t="s">
        <v>16</v>
      </c>
    </row>
    <row r="748" spans="1:9" ht="24.75" customHeight="1" x14ac:dyDescent="0.2">
      <c r="A748" s="623"/>
      <c r="B748" s="231" t="s">
        <v>810</v>
      </c>
      <c r="C748" s="594" t="s">
        <v>269</v>
      </c>
      <c r="D748" s="594" t="s">
        <v>675</v>
      </c>
      <c r="E748" s="235"/>
      <c r="F748" s="236"/>
      <c r="G748" s="594"/>
      <c r="H748" s="381">
        <v>600</v>
      </c>
      <c r="I748" s="3" t="s">
        <v>16</v>
      </c>
    </row>
    <row r="749" spans="1:9" ht="24.75" customHeight="1" x14ac:dyDescent="0.2">
      <c r="A749" s="623"/>
      <c r="B749" s="231" t="s">
        <v>811</v>
      </c>
      <c r="C749" s="594" t="s">
        <v>269</v>
      </c>
      <c r="D749" s="594" t="s">
        <v>675</v>
      </c>
      <c r="E749" s="235"/>
      <c r="F749" s="236"/>
      <c r="G749" s="594"/>
      <c r="H749" s="381">
        <v>510</v>
      </c>
      <c r="I749" s="3" t="s">
        <v>16</v>
      </c>
    </row>
    <row r="750" spans="1:9" ht="33.75" customHeight="1" x14ac:dyDescent="0.2">
      <c r="A750" s="623"/>
      <c r="B750" s="231" t="s">
        <v>812</v>
      </c>
      <c r="C750" s="594" t="s">
        <v>269</v>
      </c>
      <c r="D750" s="594" t="s">
        <v>675</v>
      </c>
      <c r="E750" s="235"/>
      <c r="F750" s="236"/>
      <c r="G750" s="594"/>
      <c r="H750" s="382">
        <v>8900</v>
      </c>
      <c r="I750" s="3" t="s">
        <v>16</v>
      </c>
    </row>
    <row r="751" spans="1:9" ht="24.75" customHeight="1" x14ac:dyDescent="0.2">
      <c r="A751" s="623"/>
      <c r="B751" s="231" t="s">
        <v>813</v>
      </c>
      <c r="C751" s="594" t="s">
        <v>269</v>
      </c>
      <c r="D751" s="594" t="s">
        <v>675</v>
      </c>
      <c r="E751" s="235"/>
      <c r="F751" s="236"/>
      <c r="G751" s="594"/>
      <c r="H751" s="382">
        <v>5000</v>
      </c>
      <c r="I751" s="3" t="s">
        <v>16</v>
      </c>
    </row>
    <row r="752" spans="1:9" ht="33.75" customHeight="1" x14ac:dyDescent="0.2">
      <c r="A752" s="623"/>
      <c r="B752" s="231" t="s">
        <v>814</v>
      </c>
      <c r="C752" s="594" t="s">
        <v>269</v>
      </c>
      <c r="D752" s="594" t="s">
        <v>675</v>
      </c>
      <c r="E752" s="235"/>
      <c r="F752" s="236"/>
      <c r="G752" s="594"/>
      <c r="H752" s="382">
        <v>1252.8</v>
      </c>
      <c r="I752" s="3" t="s">
        <v>16</v>
      </c>
    </row>
    <row r="753" spans="1:9" ht="27" customHeight="1" x14ac:dyDescent="0.2">
      <c r="A753" s="623"/>
      <c r="B753" s="231" t="s">
        <v>815</v>
      </c>
      <c r="C753" s="594" t="s">
        <v>269</v>
      </c>
      <c r="D753" s="594" t="s">
        <v>675</v>
      </c>
      <c r="E753" s="384"/>
      <c r="F753" s="236"/>
      <c r="G753" s="594"/>
      <c r="H753" s="381">
        <v>500</v>
      </c>
      <c r="I753" s="3" t="s">
        <v>16</v>
      </c>
    </row>
    <row r="754" spans="1:9" ht="48" customHeight="1" x14ac:dyDescent="0.2">
      <c r="A754" s="623"/>
      <c r="B754" s="231" t="s">
        <v>816</v>
      </c>
      <c r="C754" s="594" t="s">
        <v>269</v>
      </c>
      <c r="D754" s="594" t="s">
        <v>675</v>
      </c>
      <c r="E754" s="235"/>
      <c r="F754" s="236"/>
      <c r="G754" s="594"/>
      <c r="H754" s="382">
        <v>2000</v>
      </c>
      <c r="I754" s="3" t="s">
        <v>16</v>
      </c>
    </row>
    <row r="755" spans="1:9" ht="33.75" customHeight="1" x14ac:dyDescent="0.2">
      <c r="A755" s="623"/>
      <c r="B755" s="231" t="s">
        <v>817</v>
      </c>
      <c r="C755" s="594" t="s">
        <v>269</v>
      </c>
      <c r="D755" s="594" t="s">
        <v>675</v>
      </c>
      <c r="E755" s="235"/>
      <c r="F755" s="236"/>
      <c r="G755" s="594"/>
      <c r="H755" s="382">
        <v>500</v>
      </c>
      <c r="I755" s="3" t="s">
        <v>16</v>
      </c>
    </row>
    <row r="756" spans="1:9" ht="33.75" customHeight="1" x14ac:dyDescent="0.2">
      <c r="A756" s="623"/>
      <c r="B756" s="231" t="s">
        <v>818</v>
      </c>
      <c r="C756" s="594" t="s">
        <v>269</v>
      </c>
      <c r="D756" s="594" t="s">
        <v>675</v>
      </c>
      <c r="E756" s="235"/>
      <c r="F756" s="236"/>
      <c r="G756" s="594"/>
      <c r="H756" s="382">
        <v>500</v>
      </c>
      <c r="I756" s="3" t="s">
        <v>16</v>
      </c>
    </row>
    <row r="757" spans="1:9" ht="24" customHeight="1" x14ac:dyDescent="0.2">
      <c r="A757" s="623"/>
      <c r="B757" s="231" t="s">
        <v>819</v>
      </c>
      <c r="C757" s="593" t="s">
        <v>269</v>
      </c>
      <c r="D757" s="234" t="s">
        <v>675</v>
      </c>
      <c r="E757" s="235"/>
      <c r="F757" s="236"/>
      <c r="G757" s="594"/>
      <c r="H757" s="364">
        <v>1000</v>
      </c>
      <c r="I757" s="3" t="s">
        <v>16</v>
      </c>
    </row>
    <row r="758" spans="1:9" ht="23.25" customHeight="1" x14ac:dyDescent="0.2">
      <c r="A758" s="623"/>
      <c r="B758" s="231" t="s">
        <v>820</v>
      </c>
      <c r="C758" s="594" t="s">
        <v>269</v>
      </c>
      <c r="D758" s="594" t="s">
        <v>675</v>
      </c>
      <c r="E758" s="384">
        <v>767</v>
      </c>
      <c r="F758" s="236"/>
      <c r="G758" s="594"/>
      <c r="H758" s="381">
        <f>3000-767</f>
        <v>2233</v>
      </c>
      <c r="I758" s="3" t="s">
        <v>16</v>
      </c>
    </row>
    <row r="759" spans="1:9" ht="25.5" customHeight="1" x14ac:dyDescent="0.2">
      <c r="A759" s="623"/>
      <c r="B759" s="241" t="s">
        <v>821</v>
      </c>
      <c r="C759" s="249" t="s">
        <v>269</v>
      </c>
      <c r="D759" s="250" t="s">
        <v>675</v>
      </c>
      <c r="E759" s="385"/>
      <c r="F759" s="384">
        <v>6000</v>
      </c>
      <c r="G759" s="594"/>
      <c r="H759" s="381"/>
      <c r="I759" s="3" t="s">
        <v>16</v>
      </c>
    </row>
    <row r="760" spans="1:9" ht="27" customHeight="1" x14ac:dyDescent="0.2">
      <c r="A760" s="623"/>
      <c r="B760" s="231" t="s">
        <v>822</v>
      </c>
      <c r="C760" s="593" t="s">
        <v>269</v>
      </c>
      <c r="D760" s="234" t="s">
        <v>675</v>
      </c>
      <c r="E760" s="126"/>
      <c r="F760" s="384">
        <v>1200</v>
      </c>
      <c r="G760" s="594"/>
      <c r="H760" s="364"/>
      <c r="I760" s="3" t="s">
        <v>16</v>
      </c>
    </row>
    <row r="761" spans="1:9" ht="27" customHeight="1" x14ac:dyDescent="0.2">
      <c r="A761" s="623"/>
      <c r="B761" s="231" t="s">
        <v>823</v>
      </c>
      <c r="C761" s="594" t="s">
        <v>269</v>
      </c>
      <c r="D761" s="594" t="s">
        <v>675</v>
      </c>
      <c r="E761" s="384"/>
      <c r="F761" s="236"/>
      <c r="G761" s="594"/>
      <c r="H761" s="381">
        <v>6000</v>
      </c>
      <c r="I761" s="3" t="s">
        <v>16</v>
      </c>
    </row>
    <row r="762" spans="1:9" ht="27" customHeight="1" x14ac:dyDescent="0.2">
      <c r="A762" s="623"/>
      <c r="B762" s="231" t="s">
        <v>824</v>
      </c>
      <c r="C762" s="594" t="s">
        <v>269</v>
      </c>
      <c r="D762" s="594" t="s">
        <v>675</v>
      </c>
      <c r="E762" s="235"/>
      <c r="F762" s="384"/>
      <c r="G762" s="594"/>
      <c r="H762" s="381">
        <v>2000</v>
      </c>
      <c r="I762" s="3" t="s">
        <v>16</v>
      </c>
    </row>
    <row r="763" spans="1:9" ht="27" customHeight="1" x14ac:dyDescent="0.2">
      <c r="A763" s="623"/>
      <c r="B763" s="231" t="s">
        <v>825</v>
      </c>
      <c r="C763" s="593" t="s">
        <v>269</v>
      </c>
      <c r="D763" s="234" t="s">
        <v>675</v>
      </c>
      <c r="E763" s="235"/>
      <c r="F763" s="384">
        <v>2500</v>
      </c>
      <c r="G763" s="594"/>
      <c r="H763" s="364"/>
      <c r="I763" s="3" t="s">
        <v>16</v>
      </c>
    </row>
    <row r="764" spans="1:9" ht="27" customHeight="1" x14ac:dyDescent="0.2">
      <c r="A764" s="623"/>
      <c r="B764" s="231" t="s">
        <v>826</v>
      </c>
      <c r="C764" s="594" t="s">
        <v>269</v>
      </c>
      <c r="D764" s="594" t="s">
        <v>675</v>
      </c>
      <c r="E764" s="235"/>
      <c r="F764" s="236"/>
      <c r="G764" s="594"/>
      <c r="H764" s="381">
        <v>1000</v>
      </c>
      <c r="I764" s="3" t="s">
        <v>16</v>
      </c>
    </row>
    <row r="765" spans="1:9" ht="22.5" customHeight="1" x14ac:dyDescent="0.2">
      <c r="A765" s="623"/>
      <c r="B765" s="231" t="s">
        <v>827</v>
      </c>
      <c r="C765" s="593" t="s">
        <v>269</v>
      </c>
      <c r="D765" s="234" t="s">
        <v>675</v>
      </c>
      <c r="E765" s="235"/>
      <c r="F765" s="236"/>
      <c r="G765" s="594"/>
      <c r="H765" s="364">
        <v>802</v>
      </c>
      <c r="I765" s="3" t="s">
        <v>16</v>
      </c>
    </row>
    <row r="766" spans="1:9" ht="35.25" customHeight="1" x14ac:dyDescent="0.2">
      <c r="A766" s="623"/>
      <c r="B766" s="231" t="s">
        <v>1718</v>
      </c>
      <c r="C766" s="594" t="s">
        <v>269</v>
      </c>
      <c r="D766" s="594" t="s">
        <v>675</v>
      </c>
      <c r="E766" s="384">
        <v>70</v>
      </c>
      <c r="F766" s="236"/>
      <c r="G766" s="594"/>
      <c r="H766" s="381">
        <v>70</v>
      </c>
      <c r="I766" s="3" t="s">
        <v>16</v>
      </c>
    </row>
    <row r="767" spans="1:9" s="4" customFormat="1" ht="24" customHeight="1" x14ac:dyDescent="0.2">
      <c r="A767" s="623"/>
      <c r="B767" s="231" t="s">
        <v>828</v>
      </c>
      <c r="C767" s="594" t="s">
        <v>269</v>
      </c>
      <c r="D767" s="594" t="s">
        <v>675</v>
      </c>
      <c r="E767" s="235"/>
      <c r="F767" s="236"/>
      <c r="G767" s="594"/>
      <c r="H767" s="382">
        <v>5000</v>
      </c>
      <c r="I767" s="3" t="s">
        <v>16</v>
      </c>
    </row>
    <row r="768" spans="1:9" ht="56.25" customHeight="1" x14ac:dyDescent="0.2">
      <c r="A768" s="623"/>
      <c r="B768" s="231" t="s">
        <v>829</v>
      </c>
      <c r="C768" s="594" t="s">
        <v>269</v>
      </c>
      <c r="D768" s="594" t="s">
        <v>675</v>
      </c>
      <c r="E768" s="525">
        <v>134.745</v>
      </c>
      <c r="F768" s="236"/>
      <c r="G768" s="594"/>
      <c r="H768" s="380"/>
      <c r="I768" s="3" t="s">
        <v>16</v>
      </c>
    </row>
    <row r="769" spans="1:10" ht="27" customHeight="1" x14ac:dyDescent="0.2">
      <c r="A769" s="623"/>
      <c r="B769" s="233" t="s">
        <v>1720</v>
      </c>
      <c r="C769" s="593" t="s">
        <v>269</v>
      </c>
      <c r="D769" s="234" t="s">
        <v>675</v>
      </c>
      <c r="E769" s="126">
        <v>117</v>
      </c>
      <c r="F769" s="126"/>
      <c r="G769" s="126"/>
      <c r="H769" s="363"/>
      <c r="I769" s="3" t="s">
        <v>16</v>
      </c>
    </row>
    <row r="770" spans="1:10" ht="27" customHeight="1" x14ac:dyDescent="0.2">
      <c r="A770" s="623"/>
      <c r="B770" s="233" t="s">
        <v>1719</v>
      </c>
      <c r="C770" s="593" t="s">
        <v>269</v>
      </c>
      <c r="D770" s="234" t="s">
        <v>675</v>
      </c>
      <c r="E770" s="126">
        <v>116</v>
      </c>
      <c r="F770" s="126"/>
      <c r="G770" s="126"/>
      <c r="H770" s="363"/>
      <c r="I770" s="3" t="s">
        <v>16</v>
      </c>
    </row>
    <row r="771" spans="1:10" ht="22.5" customHeight="1" x14ac:dyDescent="0.2">
      <c r="A771" s="623"/>
      <c r="B771" s="231" t="s">
        <v>830</v>
      </c>
      <c r="C771" s="593" t="s">
        <v>683</v>
      </c>
      <c r="D771" s="593" t="s">
        <v>272</v>
      </c>
      <c r="E771" s="257">
        <v>500</v>
      </c>
      <c r="F771" s="236"/>
      <c r="G771" s="594"/>
      <c r="H771" s="380"/>
      <c r="I771" s="3" t="s">
        <v>144</v>
      </c>
    </row>
    <row r="772" spans="1:10" ht="22.5" customHeight="1" x14ac:dyDescent="0.2">
      <c r="A772" s="623"/>
      <c r="B772" s="231" t="s">
        <v>831</v>
      </c>
      <c r="C772" s="594" t="s">
        <v>269</v>
      </c>
      <c r="D772" s="594" t="s">
        <v>675</v>
      </c>
      <c r="E772" s="235"/>
      <c r="F772" s="236"/>
      <c r="G772" s="594"/>
      <c r="H772" s="382">
        <v>300</v>
      </c>
      <c r="I772" s="3" t="s">
        <v>16</v>
      </c>
    </row>
    <row r="773" spans="1:10" ht="22.5" customHeight="1" x14ac:dyDescent="0.2">
      <c r="A773" s="623"/>
      <c r="B773" s="231" t="s">
        <v>832</v>
      </c>
      <c r="C773" s="593" t="s">
        <v>269</v>
      </c>
      <c r="D773" s="234" t="s">
        <v>675</v>
      </c>
      <c r="E773" s="126"/>
      <c r="F773" s="126">
        <v>9000</v>
      </c>
      <c r="G773" s="126">
        <v>9000</v>
      </c>
      <c r="H773" s="363"/>
      <c r="I773" s="3" t="s">
        <v>16</v>
      </c>
    </row>
    <row r="774" spans="1:10" ht="22.5" customHeight="1" x14ac:dyDescent="0.2">
      <c r="A774" s="623"/>
      <c r="B774" s="231" t="s">
        <v>833</v>
      </c>
      <c r="C774" s="594" t="s">
        <v>269</v>
      </c>
      <c r="D774" s="594" t="s">
        <v>675</v>
      </c>
      <c r="E774" s="126">
        <v>140</v>
      </c>
      <c r="F774" s="126"/>
      <c r="G774" s="126"/>
      <c r="H774" s="363"/>
      <c r="I774" s="3" t="s">
        <v>16</v>
      </c>
    </row>
    <row r="775" spans="1:10" ht="24" customHeight="1" x14ac:dyDescent="0.2">
      <c r="A775" s="623"/>
      <c r="B775" s="231" t="s">
        <v>834</v>
      </c>
      <c r="C775" s="259" t="s">
        <v>269</v>
      </c>
      <c r="D775" s="259" t="s">
        <v>675</v>
      </c>
      <c r="E775" s="126">
        <v>80</v>
      </c>
      <c r="F775" s="126"/>
      <c r="G775" s="126"/>
      <c r="H775" s="363"/>
      <c r="I775" s="3" t="s">
        <v>16</v>
      </c>
    </row>
    <row r="776" spans="1:10" ht="24" customHeight="1" x14ac:dyDescent="0.2">
      <c r="A776" s="623"/>
      <c r="B776" s="231" t="s">
        <v>835</v>
      </c>
      <c r="C776" s="259" t="s">
        <v>269</v>
      </c>
      <c r="D776" s="259" t="s">
        <v>675</v>
      </c>
      <c r="E776" s="126">
        <v>80</v>
      </c>
      <c r="F776" s="126"/>
      <c r="G776" s="126"/>
      <c r="H776" s="363"/>
      <c r="I776" s="3" t="s">
        <v>16</v>
      </c>
    </row>
    <row r="777" spans="1:10" ht="25.5" customHeight="1" x14ac:dyDescent="0.2">
      <c r="A777" s="623"/>
      <c r="B777" s="231" t="s">
        <v>836</v>
      </c>
      <c r="C777" s="259" t="s">
        <v>269</v>
      </c>
      <c r="D777" s="259" t="s">
        <v>675</v>
      </c>
      <c r="E777" s="126">
        <v>620</v>
      </c>
      <c r="F777" s="126"/>
      <c r="G777" s="126"/>
      <c r="H777" s="363"/>
      <c r="I777" s="3" t="s">
        <v>16</v>
      </c>
    </row>
    <row r="778" spans="1:10" s="4" customFormat="1" ht="25.5" customHeight="1" x14ac:dyDescent="0.2">
      <c r="A778" s="623"/>
      <c r="B778" s="231" t="s">
        <v>837</v>
      </c>
      <c r="C778" s="259" t="s">
        <v>269</v>
      </c>
      <c r="D778" s="259" t="s">
        <v>675</v>
      </c>
      <c r="E778" s="126">
        <v>200</v>
      </c>
      <c r="F778" s="126"/>
      <c r="G778" s="126"/>
      <c r="H778" s="363"/>
      <c r="I778" s="3" t="s">
        <v>16</v>
      </c>
    </row>
    <row r="779" spans="1:10" s="4" customFormat="1" ht="24" customHeight="1" x14ac:dyDescent="0.2">
      <c r="A779" s="623"/>
      <c r="B779" s="231" t="s">
        <v>838</v>
      </c>
      <c r="C779" s="259" t="s">
        <v>269</v>
      </c>
      <c r="D779" s="259" t="s">
        <v>675</v>
      </c>
      <c r="E779" s="126">
        <v>200</v>
      </c>
      <c r="F779" s="126"/>
      <c r="G779" s="126"/>
      <c r="H779" s="363"/>
      <c r="I779" s="3" t="s">
        <v>16</v>
      </c>
    </row>
    <row r="780" spans="1:10" ht="24" customHeight="1" x14ac:dyDescent="0.2">
      <c r="A780" s="623"/>
      <c r="B780" s="231" t="s">
        <v>839</v>
      </c>
      <c r="C780" s="259" t="s">
        <v>269</v>
      </c>
      <c r="D780" s="259" t="s">
        <v>675</v>
      </c>
      <c r="E780" s="126">
        <v>200</v>
      </c>
      <c r="F780" s="126"/>
      <c r="G780" s="126"/>
      <c r="H780" s="363"/>
      <c r="I780" s="3" t="s">
        <v>16</v>
      </c>
      <c r="J780" s="1"/>
    </row>
    <row r="781" spans="1:10" ht="26.25" customHeight="1" x14ac:dyDescent="0.2">
      <c r="A781" s="623"/>
      <c r="B781" s="231" t="s">
        <v>840</v>
      </c>
      <c r="C781" s="259" t="s">
        <v>269</v>
      </c>
      <c r="D781" s="259" t="s">
        <v>675</v>
      </c>
      <c r="E781" s="126">
        <v>200</v>
      </c>
      <c r="F781" s="126"/>
      <c r="G781" s="126"/>
      <c r="H781" s="363"/>
      <c r="I781" s="3" t="s">
        <v>16</v>
      </c>
    </row>
    <row r="782" spans="1:10" s="4" customFormat="1" ht="24" customHeight="1" x14ac:dyDescent="0.2">
      <c r="A782" s="623"/>
      <c r="B782" s="231" t="s">
        <v>841</v>
      </c>
      <c r="C782" s="259" t="s">
        <v>269</v>
      </c>
      <c r="D782" s="259" t="s">
        <v>675</v>
      </c>
      <c r="E782" s="126">
        <v>200</v>
      </c>
      <c r="F782" s="126"/>
      <c r="G782" s="126"/>
      <c r="H782" s="363"/>
      <c r="I782" s="3" t="s">
        <v>16</v>
      </c>
    </row>
    <row r="783" spans="1:10" s="4" customFormat="1" ht="36" customHeight="1" x14ac:dyDescent="0.2">
      <c r="A783" s="623"/>
      <c r="B783" s="231" t="s">
        <v>842</v>
      </c>
      <c r="C783" s="259" t="s">
        <v>269</v>
      </c>
      <c r="D783" s="259" t="s">
        <v>675</v>
      </c>
      <c r="E783" s="126">
        <v>600</v>
      </c>
      <c r="F783" s="126"/>
      <c r="G783" s="126"/>
      <c r="H783" s="363"/>
      <c r="I783" s="3" t="s">
        <v>16</v>
      </c>
    </row>
    <row r="784" spans="1:10" s="4" customFormat="1" ht="36" customHeight="1" x14ac:dyDescent="0.2">
      <c r="A784" s="623"/>
      <c r="B784" s="231" t="s">
        <v>843</v>
      </c>
      <c r="C784" s="259" t="s">
        <v>269</v>
      </c>
      <c r="D784" s="259" t="s">
        <v>675</v>
      </c>
      <c r="E784" s="126">
        <v>225.6</v>
      </c>
      <c r="F784" s="126"/>
      <c r="G784" s="126"/>
      <c r="H784" s="363"/>
      <c r="I784" s="3" t="s">
        <v>16</v>
      </c>
    </row>
    <row r="785" spans="1:9" s="4" customFormat="1" ht="24" customHeight="1" x14ac:dyDescent="0.2">
      <c r="A785" s="623"/>
      <c r="B785" s="231" t="s">
        <v>844</v>
      </c>
      <c r="C785" s="259" t="s">
        <v>269</v>
      </c>
      <c r="D785" s="259" t="s">
        <v>675</v>
      </c>
      <c r="E785" s="126">
        <v>225.7</v>
      </c>
      <c r="F785" s="126"/>
      <c r="G785" s="126"/>
      <c r="H785" s="363"/>
      <c r="I785" s="3" t="s">
        <v>16</v>
      </c>
    </row>
    <row r="786" spans="1:9" s="4" customFormat="1" ht="22.5" customHeight="1" x14ac:dyDescent="0.2">
      <c r="A786" s="623"/>
      <c r="B786" s="231" t="s">
        <v>845</v>
      </c>
      <c r="C786" s="594" t="s">
        <v>269</v>
      </c>
      <c r="D786" s="594" t="s">
        <v>675</v>
      </c>
      <c r="E786" s="126">
        <v>225.7</v>
      </c>
      <c r="F786" s="126"/>
      <c r="G786" s="126"/>
      <c r="H786" s="363"/>
      <c r="I786" s="3" t="s">
        <v>16</v>
      </c>
    </row>
    <row r="787" spans="1:9" s="4" customFormat="1" ht="22.5" customHeight="1" x14ac:dyDescent="0.2">
      <c r="A787" s="623"/>
      <c r="B787" s="231" t="s">
        <v>846</v>
      </c>
      <c r="C787" s="594" t="s">
        <v>269</v>
      </c>
      <c r="D787" s="594" t="s">
        <v>675</v>
      </c>
      <c r="E787" s="126">
        <v>153.4</v>
      </c>
      <c r="F787" s="126"/>
      <c r="G787" s="126"/>
      <c r="H787" s="363"/>
      <c r="I787" s="3" t="s">
        <v>16</v>
      </c>
    </row>
    <row r="788" spans="1:9" s="4" customFormat="1" ht="22.5" customHeight="1" x14ac:dyDescent="0.2">
      <c r="A788" s="623"/>
      <c r="B788" s="231" t="s">
        <v>847</v>
      </c>
      <c r="C788" s="594" t="s">
        <v>269</v>
      </c>
      <c r="D788" s="594" t="s">
        <v>675</v>
      </c>
      <c r="E788" s="126">
        <v>153.4</v>
      </c>
      <c r="F788" s="126"/>
      <c r="G788" s="126"/>
      <c r="H788" s="363"/>
      <c r="I788" s="3" t="s">
        <v>16</v>
      </c>
    </row>
    <row r="789" spans="1:9" s="4" customFormat="1" ht="22.5" customHeight="1" x14ac:dyDescent="0.2">
      <c r="A789" s="623"/>
      <c r="B789" s="231" t="s">
        <v>848</v>
      </c>
      <c r="C789" s="594" t="s">
        <v>269</v>
      </c>
      <c r="D789" s="594" t="s">
        <v>675</v>
      </c>
      <c r="E789" s="126">
        <v>153.4</v>
      </c>
      <c r="F789" s="126"/>
      <c r="G789" s="126"/>
      <c r="H789" s="363"/>
      <c r="I789" s="3" t="s">
        <v>16</v>
      </c>
    </row>
    <row r="790" spans="1:9" s="4" customFormat="1" ht="22.5" customHeight="1" x14ac:dyDescent="0.2">
      <c r="A790" s="623"/>
      <c r="B790" s="231" t="s">
        <v>849</v>
      </c>
      <c r="C790" s="594" t="s">
        <v>269</v>
      </c>
      <c r="D790" s="594" t="s">
        <v>675</v>
      </c>
      <c r="E790" s="126">
        <v>153.4</v>
      </c>
      <c r="F790" s="126"/>
      <c r="G790" s="126"/>
      <c r="H790" s="363"/>
      <c r="I790" s="3" t="s">
        <v>16</v>
      </c>
    </row>
    <row r="791" spans="1:9" s="4" customFormat="1" ht="22.5" customHeight="1" x14ac:dyDescent="0.2">
      <c r="A791" s="623"/>
      <c r="B791" s="231" t="s">
        <v>850</v>
      </c>
      <c r="C791" s="594" t="s">
        <v>269</v>
      </c>
      <c r="D791" s="594" t="s">
        <v>675</v>
      </c>
      <c r="E791" s="126">
        <v>153.4</v>
      </c>
      <c r="F791" s="126"/>
      <c r="G791" s="126"/>
      <c r="H791" s="363"/>
      <c r="I791" s="3" t="s">
        <v>16</v>
      </c>
    </row>
    <row r="792" spans="1:9" s="4" customFormat="1" ht="22.5" customHeight="1" x14ac:dyDescent="0.2">
      <c r="A792" s="623"/>
      <c r="B792" s="231" t="s">
        <v>851</v>
      </c>
      <c r="C792" s="594" t="s">
        <v>269</v>
      </c>
      <c r="D792" s="594" t="s">
        <v>675</v>
      </c>
      <c r="E792" s="126">
        <v>1534</v>
      </c>
      <c r="F792" s="126"/>
      <c r="G792" s="126"/>
      <c r="H792" s="363"/>
      <c r="I792" s="3" t="s">
        <v>16</v>
      </c>
    </row>
    <row r="793" spans="1:9" s="4" customFormat="1" ht="22.5" customHeight="1" x14ac:dyDescent="0.2">
      <c r="A793" s="623"/>
      <c r="B793" s="231" t="s">
        <v>852</v>
      </c>
      <c r="C793" s="594" t="s">
        <v>269</v>
      </c>
      <c r="D793" s="594" t="s">
        <v>675</v>
      </c>
      <c r="E793" s="126">
        <v>350</v>
      </c>
      <c r="F793" s="236"/>
      <c r="G793" s="594"/>
      <c r="H793" s="364"/>
      <c r="I793" s="3" t="s">
        <v>16</v>
      </c>
    </row>
    <row r="794" spans="1:9" s="4" customFormat="1" ht="22.5" customHeight="1" x14ac:dyDescent="0.2">
      <c r="A794" s="623"/>
      <c r="B794" s="231" t="s">
        <v>853</v>
      </c>
      <c r="C794" s="594" t="s">
        <v>269</v>
      </c>
      <c r="D794" s="594" t="s">
        <v>675</v>
      </c>
      <c r="E794" s="126">
        <v>100</v>
      </c>
      <c r="F794" s="236"/>
      <c r="G794" s="594"/>
      <c r="H794" s="364"/>
      <c r="I794" s="3" t="s">
        <v>16</v>
      </c>
    </row>
    <row r="795" spans="1:9" s="4" customFormat="1" ht="22.5" customHeight="1" x14ac:dyDescent="0.2">
      <c r="A795" s="623"/>
      <c r="B795" s="231" t="s">
        <v>854</v>
      </c>
      <c r="C795" s="594" t="s">
        <v>269</v>
      </c>
      <c r="D795" s="594" t="s">
        <v>675</v>
      </c>
      <c r="E795" s="126">
        <v>100</v>
      </c>
      <c r="F795" s="236"/>
      <c r="G795" s="594"/>
      <c r="H795" s="364"/>
      <c r="I795" s="3" t="s">
        <v>16</v>
      </c>
    </row>
    <row r="796" spans="1:9" s="4" customFormat="1" ht="22.5" customHeight="1" x14ac:dyDescent="0.2">
      <c r="A796" s="623"/>
      <c r="B796" s="231" t="s">
        <v>855</v>
      </c>
      <c r="C796" s="594" t="s">
        <v>269</v>
      </c>
      <c r="D796" s="594" t="s">
        <v>675</v>
      </c>
      <c r="E796" s="126">
        <v>100</v>
      </c>
      <c r="F796" s="236"/>
      <c r="G796" s="594"/>
      <c r="H796" s="364"/>
      <c r="I796" s="3" t="s">
        <v>16</v>
      </c>
    </row>
    <row r="797" spans="1:9" s="4" customFormat="1" ht="25.5" customHeight="1" x14ac:dyDescent="0.2">
      <c r="A797" s="623"/>
      <c r="B797" s="231" t="s">
        <v>856</v>
      </c>
      <c r="C797" s="594" t="s">
        <v>269</v>
      </c>
      <c r="D797" s="594" t="s">
        <v>675</v>
      </c>
      <c r="E797" s="126">
        <v>117</v>
      </c>
      <c r="F797" s="236"/>
      <c r="G797" s="594"/>
      <c r="H797" s="364"/>
      <c r="I797" s="3" t="s">
        <v>16</v>
      </c>
    </row>
    <row r="798" spans="1:9" s="4" customFormat="1" ht="92.25" customHeight="1" x14ac:dyDescent="0.2">
      <c r="A798" s="623"/>
      <c r="B798" s="241" t="s">
        <v>857</v>
      </c>
      <c r="C798" s="249" t="s">
        <v>269</v>
      </c>
      <c r="D798" s="250" t="s">
        <v>675</v>
      </c>
      <c r="E798" s="126">
        <v>210</v>
      </c>
      <c r="F798" s="236"/>
      <c r="G798" s="594"/>
      <c r="H798" s="364"/>
      <c r="I798" s="3" t="s">
        <v>16</v>
      </c>
    </row>
    <row r="799" spans="1:9" s="4" customFormat="1" ht="22.5" customHeight="1" x14ac:dyDescent="0.2">
      <c r="A799" s="623"/>
      <c r="B799" s="241" t="s">
        <v>858</v>
      </c>
      <c r="C799" s="249" t="s">
        <v>269</v>
      </c>
      <c r="D799" s="250" t="s">
        <v>675</v>
      </c>
      <c r="E799" s="126">
        <v>100</v>
      </c>
      <c r="F799" s="236"/>
      <c r="G799" s="594"/>
      <c r="H799" s="364"/>
      <c r="I799" s="3" t="s">
        <v>16</v>
      </c>
    </row>
    <row r="800" spans="1:9" s="4" customFormat="1" ht="22.5" customHeight="1" x14ac:dyDescent="0.2">
      <c r="A800" s="623"/>
      <c r="B800" s="241" t="s">
        <v>859</v>
      </c>
      <c r="C800" s="249" t="s">
        <v>269</v>
      </c>
      <c r="D800" s="250" t="s">
        <v>675</v>
      </c>
      <c r="E800" s="126">
        <v>100</v>
      </c>
      <c r="F800" s="236"/>
      <c r="G800" s="594"/>
      <c r="H800" s="364"/>
      <c r="I800" s="3" t="s">
        <v>16</v>
      </c>
    </row>
    <row r="801" spans="1:9" s="4" customFormat="1" ht="22.5" customHeight="1" x14ac:dyDescent="0.2">
      <c r="A801" s="623"/>
      <c r="B801" s="241" t="s">
        <v>860</v>
      </c>
      <c r="C801" s="249" t="s">
        <v>269</v>
      </c>
      <c r="D801" s="250" t="s">
        <v>675</v>
      </c>
      <c r="E801" s="126">
        <v>100</v>
      </c>
      <c r="F801" s="236"/>
      <c r="G801" s="574"/>
      <c r="H801" s="364"/>
      <c r="I801" s="3" t="s">
        <v>16</v>
      </c>
    </row>
    <row r="802" spans="1:9" s="4" customFormat="1" ht="22.5" customHeight="1" x14ac:dyDescent="0.2">
      <c r="A802" s="623"/>
      <c r="B802" s="241" t="s">
        <v>861</v>
      </c>
      <c r="C802" s="249" t="s">
        <v>269</v>
      </c>
      <c r="D802" s="250" t="s">
        <v>675</v>
      </c>
      <c r="E802" s="126">
        <v>100</v>
      </c>
      <c r="F802" s="236"/>
      <c r="G802" s="574"/>
      <c r="H802" s="364"/>
      <c r="I802" s="3" t="s">
        <v>16</v>
      </c>
    </row>
    <row r="803" spans="1:9" s="4" customFormat="1" ht="22.5" customHeight="1" x14ac:dyDescent="0.2">
      <c r="A803" s="623"/>
      <c r="B803" s="241" t="s">
        <v>862</v>
      </c>
      <c r="C803" s="249" t="s">
        <v>269</v>
      </c>
      <c r="D803" s="250" t="s">
        <v>675</v>
      </c>
      <c r="E803" s="126">
        <v>100</v>
      </c>
      <c r="F803" s="236"/>
      <c r="G803" s="574"/>
      <c r="H803" s="364"/>
      <c r="I803" s="3" t="s">
        <v>16</v>
      </c>
    </row>
    <row r="804" spans="1:9" s="4" customFormat="1" ht="22.5" customHeight="1" x14ac:dyDescent="0.2">
      <c r="A804" s="623"/>
      <c r="B804" s="241" t="s">
        <v>863</v>
      </c>
      <c r="C804" s="249" t="s">
        <v>269</v>
      </c>
      <c r="D804" s="250" t="s">
        <v>675</v>
      </c>
      <c r="E804" s="126">
        <v>100</v>
      </c>
      <c r="F804" s="236"/>
      <c r="G804" s="574"/>
      <c r="H804" s="364"/>
      <c r="I804" s="3" t="s">
        <v>16</v>
      </c>
    </row>
    <row r="805" spans="1:9" s="4" customFormat="1" ht="22.5" customHeight="1" x14ac:dyDescent="0.2">
      <c r="A805" s="623"/>
      <c r="B805" s="241" t="s">
        <v>864</v>
      </c>
      <c r="C805" s="249" t="s">
        <v>269</v>
      </c>
      <c r="D805" s="250" t="s">
        <v>675</v>
      </c>
      <c r="E805" s="126">
        <v>100</v>
      </c>
      <c r="F805" s="236"/>
      <c r="G805" s="574"/>
      <c r="H805" s="364"/>
      <c r="I805" s="3" t="s">
        <v>16</v>
      </c>
    </row>
    <row r="806" spans="1:9" s="4" customFormat="1" ht="22.5" customHeight="1" x14ac:dyDescent="0.2">
      <c r="A806" s="623"/>
      <c r="B806" s="241" t="s">
        <v>865</v>
      </c>
      <c r="C806" s="249" t="s">
        <v>269</v>
      </c>
      <c r="D806" s="250" t="s">
        <v>675</v>
      </c>
      <c r="E806" s="126">
        <v>100</v>
      </c>
      <c r="F806" s="236"/>
      <c r="G806" s="574"/>
      <c r="H806" s="364"/>
      <c r="I806" s="3" t="s">
        <v>16</v>
      </c>
    </row>
    <row r="807" spans="1:9" s="4" customFormat="1" ht="36" customHeight="1" x14ac:dyDescent="0.2">
      <c r="A807" s="623"/>
      <c r="B807" s="241" t="s">
        <v>866</v>
      </c>
      <c r="C807" s="249" t="s">
        <v>269</v>
      </c>
      <c r="D807" s="250" t="s">
        <v>675</v>
      </c>
      <c r="E807" s="126">
        <v>810</v>
      </c>
      <c r="F807" s="236"/>
      <c r="G807" s="574"/>
      <c r="H807" s="364"/>
      <c r="I807" s="3" t="s">
        <v>16</v>
      </c>
    </row>
    <row r="808" spans="1:9" s="4" customFormat="1" ht="36" customHeight="1" x14ac:dyDescent="0.2">
      <c r="A808" s="623"/>
      <c r="B808" s="241" t="s">
        <v>867</v>
      </c>
      <c r="C808" s="249" t="s">
        <v>269</v>
      </c>
      <c r="D808" s="250" t="s">
        <v>675</v>
      </c>
      <c r="E808" s="126">
        <v>100</v>
      </c>
      <c r="F808" s="236"/>
      <c r="G808" s="574"/>
      <c r="H808" s="364"/>
      <c r="I808" s="3" t="s">
        <v>16</v>
      </c>
    </row>
    <row r="809" spans="1:9" s="4" customFormat="1" ht="36" customHeight="1" x14ac:dyDescent="0.2">
      <c r="A809" s="623"/>
      <c r="B809" s="241" t="s">
        <v>868</v>
      </c>
      <c r="C809" s="249" t="s">
        <v>269</v>
      </c>
      <c r="D809" s="250" t="s">
        <v>675</v>
      </c>
      <c r="E809" s="126">
        <v>767</v>
      </c>
      <c r="F809" s="236"/>
      <c r="G809" s="574"/>
      <c r="H809" s="364"/>
      <c r="I809" s="3" t="s">
        <v>16</v>
      </c>
    </row>
    <row r="810" spans="1:9" s="4" customFormat="1" ht="33.75" customHeight="1" x14ac:dyDescent="0.2">
      <c r="A810" s="623"/>
      <c r="B810" s="231" t="s">
        <v>869</v>
      </c>
      <c r="C810" s="575" t="s">
        <v>269</v>
      </c>
      <c r="D810" s="234" t="s">
        <v>675</v>
      </c>
      <c r="E810" s="235"/>
      <c r="F810" s="236"/>
      <c r="G810" s="574"/>
      <c r="H810" s="364">
        <v>80</v>
      </c>
      <c r="I810" s="3" t="s">
        <v>16</v>
      </c>
    </row>
    <row r="811" spans="1:9" s="4" customFormat="1" ht="34.5" customHeight="1" x14ac:dyDescent="0.2">
      <c r="A811" s="623"/>
      <c r="B811" s="231" t="s">
        <v>870</v>
      </c>
      <c r="C811" s="575" t="s">
        <v>269</v>
      </c>
      <c r="D811" s="234" t="s">
        <v>675</v>
      </c>
      <c r="E811" s="235"/>
      <c r="F811" s="236"/>
      <c r="G811" s="574"/>
      <c r="H811" s="364">
        <v>140</v>
      </c>
      <c r="I811" s="3" t="s">
        <v>16</v>
      </c>
    </row>
    <row r="812" spans="1:9" s="4" customFormat="1" ht="33.75" customHeight="1" x14ac:dyDescent="0.2">
      <c r="A812" s="623"/>
      <c r="B812" s="231" t="s">
        <v>871</v>
      </c>
      <c r="C812" s="574" t="s">
        <v>269</v>
      </c>
      <c r="D812" s="574" t="s">
        <v>675</v>
      </c>
      <c r="E812" s="235"/>
      <c r="F812" s="574"/>
      <c r="G812" s="574"/>
      <c r="H812" s="382">
        <v>302</v>
      </c>
      <c r="I812" s="3" t="s">
        <v>16</v>
      </c>
    </row>
    <row r="813" spans="1:9" ht="33.75" customHeight="1" x14ac:dyDescent="0.2">
      <c r="A813" s="623"/>
      <c r="B813" s="231" t="s">
        <v>872</v>
      </c>
      <c r="C813" s="575" t="s">
        <v>269</v>
      </c>
      <c r="D813" s="234" t="s">
        <v>675</v>
      </c>
      <c r="E813" s="235"/>
      <c r="F813" s="236"/>
      <c r="G813" s="574"/>
      <c r="H813" s="364">
        <v>852.85599999999999</v>
      </c>
      <c r="I813" s="3" t="s">
        <v>16</v>
      </c>
    </row>
    <row r="814" spans="1:9" ht="79.5" customHeight="1" x14ac:dyDescent="0.2">
      <c r="A814" s="623"/>
      <c r="B814" s="231" t="s">
        <v>873</v>
      </c>
      <c r="C814" s="574" t="s">
        <v>269</v>
      </c>
      <c r="D814" s="574" t="s">
        <v>675</v>
      </c>
      <c r="E814" s="235"/>
      <c r="F814" s="236"/>
      <c r="G814" s="574"/>
      <c r="H814" s="382">
        <v>1100</v>
      </c>
      <c r="I814" s="3" t="s">
        <v>16</v>
      </c>
    </row>
    <row r="815" spans="1:9" ht="28.5" customHeight="1" x14ac:dyDescent="0.2">
      <c r="A815" s="623"/>
      <c r="B815" s="231" t="s">
        <v>874</v>
      </c>
      <c r="C815" s="574" t="s">
        <v>269</v>
      </c>
      <c r="D815" s="574" t="s">
        <v>675</v>
      </c>
      <c r="E815" s="235"/>
      <c r="F815" s="236"/>
      <c r="G815" s="574"/>
      <c r="H815" s="382">
        <v>500</v>
      </c>
      <c r="I815" s="3" t="s">
        <v>16</v>
      </c>
    </row>
    <row r="816" spans="1:9" ht="45" customHeight="1" x14ac:dyDescent="0.2">
      <c r="A816" s="623"/>
      <c r="B816" s="231" t="s">
        <v>875</v>
      </c>
      <c r="C816" s="574" t="s">
        <v>269</v>
      </c>
      <c r="D816" s="574" t="s">
        <v>675</v>
      </c>
      <c r="E816" s="235"/>
      <c r="F816" s="236"/>
      <c r="G816" s="574"/>
      <c r="H816" s="382">
        <v>800</v>
      </c>
      <c r="I816" s="3" t="s">
        <v>16</v>
      </c>
    </row>
    <row r="817" spans="1:10" ht="33.75" customHeight="1" x14ac:dyDescent="0.2">
      <c r="A817" s="623"/>
      <c r="B817" s="231" t="s">
        <v>876</v>
      </c>
      <c r="C817" s="575" t="s">
        <v>683</v>
      </c>
      <c r="D817" s="575" t="s">
        <v>272</v>
      </c>
      <c r="E817" s="235"/>
      <c r="F817" s="236"/>
      <c r="G817" s="574"/>
      <c r="H817" s="387"/>
      <c r="I817" s="3" t="s">
        <v>144</v>
      </c>
    </row>
    <row r="818" spans="1:10" ht="37.5" customHeight="1" x14ac:dyDescent="0.2">
      <c r="A818" s="623"/>
      <c r="B818" s="231" t="s">
        <v>877</v>
      </c>
      <c r="C818" s="575" t="s">
        <v>269</v>
      </c>
      <c r="D818" s="575" t="s">
        <v>272</v>
      </c>
      <c r="E818" s="235"/>
      <c r="F818" s="236"/>
      <c r="G818" s="574"/>
      <c r="H818" s="387"/>
      <c r="I818" s="3" t="s">
        <v>144</v>
      </c>
    </row>
    <row r="819" spans="1:10" ht="24" customHeight="1" x14ac:dyDescent="0.2">
      <c r="A819" s="623"/>
      <c r="B819" s="231" t="s">
        <v>878</v>
      </c>
      <c r="C819" s="575" t="s">
        <v>269</v>
      </c>
      <c r="D819" s="234" t="s">
        <v>675</v>
      </c>
      <c r="E819" s="366"/>
      <c r="F819" s="236"/>
      <c r="G819" s="574"/>
      <c r="H819" s="365">
        <v>300</v>
      </c>
      <c r="I819" s="3" t="s">
        <v>16</v>
      </c>
    </row>
    <row r="820" spans="1:10" ht="47.25" customHeight="1" x14ac:dyDescent="0.2">
      <c r="A820" s="623"/>
      <c r="B820" s="231" t="s">
        <v>879</v>
      </c>
      <c r="C820" s="574" t="s">
        <v>269</v>
      </c>
      <c r="D820" s="574" t="s">
        <v>675</v>
      </c>
      <c r="E820" s="260"/>
      <c r="F820" s="236"/>
      <c r="G820" s="574"/>
      <c r="H820" s="382">
        <v>500</v>
      </c>
      <c r="I820" s="3" t="s">
        <v>16</v>
      </c>
    </row>
    <row r="821" spans="1:10" ht="56.25" customHeight="1" x14ac:dyDescent="0.2">
      <c r="A821" s="623"/>
      <c r="B821" s="231" t="s">
        <v>880</v>
      </c>
      <c r="C821" s="574" t="s">
        <v>269</v>
      </c>
      <c r="D821" s="574" t="s">
        <v>675</v>
      </c>
      <c r="E821" s="235"/>
      <c r="F821" s="236"/>
      <c r="G821" s="574"/>
      <c r="H821" s="368">
        <v>500</v>
      </c>
      <c r="I821" s="3" t="s">
        <v>16</v>
      </c>
    </row>
    <row r="822" spans="1:10" ht="30" customHeight="1" x14ac:dyDescent="0.2">
      <c r="A822" s="623"/>
      <c r="B822" s="231" t="s">
        <v>881</v>
      </c>
      <c r="C822" s="574" t="s">
        <v>269</v>
      </c>
      <c r="D822" s="574" t="s">
        <v>675</v>
      </c>
      <c r="E822" s="235"/>
      <c r="F822" s="236"/>
      <c r="G822" s="574"/>
      <c r="H822" s="382">
        <v>400</v>
      </c>
      <c r="I822" s="3" t="s">
        <v>16</v>
      </c>
    </row>
    <row r="823" spans="1:10" ht="26.25" customHeight="1" x14ac:dyDescent="0.2">
      <c r="A823" s="623"/>
      <c r="B823" s="231" t="s">
        <v>882</v>
      </c>
      <c r="C823" s="574" t="s">
        <v>269</v>
      </c>
      <c r="D823" s="574" t="s">
        <v>675</v>
      </c>
      <c r="E823" s="235"/>
      <c r="F823" s="236"/>
      <c r="G823" s="574"/>
      <c r="H823" s="382">
        <v>1000</v>
      </c>
      <c r="I823" s="3" t="s">
        <v>16</v>
      </c>
    </row>
    <row r="824" spans="1:10" ht="33.75" customHeight="1" x14ac:dyDescent="0.2">
      <c r="A824" s="623"/>
      <c r="B824" s="241" t="s">
        <v>883</v>
      </c>
      <c r="C824" s="259" t="s">
        <v>269</v>
      </c>
      <c r="D824" s="259" t="s">
        <v>675</v>
      </c>
      <c r="E824" s="126">
        <v>460</v>
      </c>
      <c r="F824" s="236"/>
      <c r="G824" s="574"/>
      <c r="H824" s="382"/>
      <c r="I824" s="3" t="s">
        <v>16</v>
      </c>
    </row>
    <row r="825" spans="1:10" ht="22.5" customHeight="1" x14ac:dyDescent="0.2">
      <c r="A825" s="623"/>
      <c r="B825" s="231" t="s">
        <v>884</v>
      </c>
      <c r="C825" s="574" t="s">
        <v>269</v>
      </c>
      <c r="D825" s="574" t="s">
        <v>675</v>
      </c>
      <c r="E825" s="235"/>
      <c r="F825" s="574"/>
      <c r="G825" s="574"/>
      <c r="H825" s="382">
        <v>250</v>
      </c>
      <c r="I825" s="3" t="s">
        <v>16</v>
      </c>
    </row>
    <row r="826" spans="1:10" ht="22.5" customHeight="1" x14ac:dyDescent="0.2">
      <c r="A826" s="623"/>
      <c r="B826" s="231" t="s">
        <v>885</v>
      </c>
      <c r="C826" s="575" t="s">
        <v>269</v>
      </c>
      <c r="D826" s="234" t="s">
        <v>675</v>
      </c>
      <c r="E826" s="126">
        <f>2328-1866</f>
        <v>462</v>
      </c>
      <c r="F826" s="126">
        <v>13000</v>
      </c>
      <c r="G826" s="126">
        <v>13000</v>
      </c>
      <c r="H826" s="363"/>
      <c r="I826" s="3" t="s">
        <v>16</v>
      </c>
      <c r="J826" s="1"/>
    </row>
    <row r="827" spans="1:10" ht="33.75" customHeight="1" x14ac:dyDescent="0.2">
      <c r="A827" s="623"/>
      <c r="B827" s="231" t="s">
        <v>886</v>
      </c>
      <c r="C827" s="575" t="s">
        <v>269</v>
      </c>
      <c r="D827" s="234" t="s">
        <v>675</v>
      </c>
      <c r="E827" s="126">
        <v>1650</v>
      </c>
      <c r="F827" s="388"/>
      <c r="G827" s="126"/>
      <c r="H827" s="367"/>
      <c r="I827" s="3" t="s">
        <v>16</v>
      </c>
      <c r="J827" s="1"/>
    </row>
    <row r="828" spans="1:10" ht="22.5" customHeight="1" x14ac:dyDescent="0.2">
      <c r="A828" s="623"/>
      <c r="B828" s="231" t="s">
        <v>887</v>
      </c>
      <c r="C828" s="575" t="s">
        <v>269</v>
      </c>
      <c r="D828" s="234" t="s">
        <v>675</v>
      </c>
      <c r="E828" s="126">
        <v>116</v>
      </c>
      <c r="F828" s="126"/>
      <c r="G828" s="126"/>
      <c r="H828" s="363"/>
      <c r="I828" s="3" t="s">
        <v>16</v>
      </c>
    </row>
    <row r="829" spans="1:10" ht="22.5" customHeight="1" x14ac:dyDescent="0.2">
      <c r="A829" s="623"/>
      <c r="B829" s="231" t="s">
        <v>888</v>
      </c>
      <c r="C829" s="575" t="s">
        <v>269</v>
      </c>
      <c r="D829" s="234" t="s">
        <v>675</v>
      </c>
      <c r="E829" s="126">
        <v>50</v>
      </c>
      <c r="F829" s="126"/>
      <c r="G829" s="126"/>
      <c r="H829" s="363">
        <v>350</v>
      </c>
      <c r="I829" s="3" t="s">
        <v>16</v>
      </c>
    </row>
    <row r="830" spans="1:10" ht="22.5" customHeight="1" x14ac:dyDescent="0.2">
      <c r="A830" s="623"/>
      <c r="B830" s="231" t="s">
        <v>889</v>
      </c>
      <c r="C830" s="575" t="s">
        <v>269</v>
      </c>
      <c r="D830" s="234" t="s">
        <v>675</v>
      </c>
      <c r="E830" s="126">
        <v>750</v>
      </c>
      <c r="F830" s="126"/>
      <c r="G830" s="126"/>
      <c r="H830" s="363"/>
      <c r="I830" s="3" t="s">
        <v>16</v>
      </c>
    </row>
    <row r="831" spans="1:10" ht="33.75" customHeight="1" x14ac:dyDescent="0.2">
      <c r="A831" s="623"/>
      <c r="B831" s="233" t="s">
        <v>890</v>
      </c>
      <c r="C831" s="575" t="s">
        <v>269</v>
      </c>
      <c r="D831" s="234" t="s">
        <v>675</v>
      </c>
      <c r="E831" s="126">
        <v>357</v>
      </c>
      <c r="F831" s="126"/>
      <c r="G831" s="126"/>
      <c r="H831" s="363"/>
      <c r="I831" s="3" t="s">
        <v>16</v>
      </c>
    </row>
    <row r="832" spans="1:10" ht="33.75" customHeight="1" x14ac:dyDescent="0.2">
      <c r="A832" s="623"/>
      <c r="B832" s="231" t="s">
        <v>891</v>
      </c>
      <c r="C832" s="574" t="s">
        <v>269</v>
      </c>
      <c r="D832" s="574" t="s">
        <v>675</v>
      </c>
      <c r="E832" s="126">
        <v>232</v>
      </c>
      <c r="F832" s="126"/>
      <c r="G832" s="126"/>
      <c r="H832" s="363"/>
      <c r="I832" s="3" t="s">
        <v>16</v>
      </c>
    </row>
    <row r="833" spans="1:9" s="4" customFormat="1" ht="33.75" customHeight="1" x14ac:dyDescent="0.2">
      <c r="A833" s="623"/>
      <c r="B833" s="231" t="s">
        <v>892</v>
      </c>
      <c r="C833" s="574" t="s">
        <v>269</v>
      </c>
      <c r="D833" s="574" t="s">
        <v>675</v>
      </c>
      <c r="E833" s="126">
        <v>116</v>
      </c>
      <c r="F833" s="126"/>
      <c r="G833" s="126"/>
      <c r="H833" s="363"/>
      <c r="I833" s="3" t="s">
        <v>16</v>
      </c>
    </row>
    <row r="834" spans="1:9" s="4" customFormat="1" ht="27.75" customHeight="1" x14ac:dyDescent="0.2">
      <c r="A834" s="623"/>
      <c r="B834" s="231" t="s">
        <v>893</v>
      </c>
      <c r="C834" s="575" t="s">
        <v>269</v>
      </c>
      <c r="D834" s="234" t="s">
        <v>675</v>
      </c>
      <c r="E834" s="126">
        <v>603</v>
      </c>
      <c r="F834" s="126"/>
      <c r="G834" s="126"/>
      <c r="H834" s="363"/>
      <c r="I834" s="3" t="s">
        <v>16</v>
      </c>
    </row>
    <row r="835" spans="1:9" s="4" customFormat="1" ht="22.5" customHeight="1" x14ac:dyDescent="0.2">
      <c r="A835" s="623"/>
      <c r="B835" s="231" t="s">
        <v>894</v>
      </c>
      <c r="C835" s="575" t="s">
        <v>269</v>
      </c>
      <c r="D835" s="234" t="s">
        <v>675</v>
      </c>
      <c r="E835" s="126">
        <v>220</v>
      </c>
      <c r="F835" s="126"/>
      <c r="G835" s="126"/>
      <c r="H835" s="363"/>
      <c r="I835" s="3" t="s">
        <v>16</v>
      </c>
    </row>
    <row r="836" spans="1:9" s="4" customFormat="1" ht="33.75" customHeight="1" x14ac:dyDescent="0.2">
      <c r="A836" s="623"/>
      <c r="B836" s="231" t="s">
        <v>895</v>
      </c>
      <c r="C836" s="575" t="s">
        <v>269</v>
      </c>
      <c r="D836" s="234" t="s">
        <v>675</v>
      </c>
      <c r="E836" s="126">
        <v>127</v>
      </c>
      <c r="F836" s="126"/>
      <c r="G836" s="126"/>
      <c r="H836" s="363"/>
      <c r="I836" s="3" t="s">
        <v>16</v>
      </c>
    </row>
    <row r="837" spans="1:9" s="4" customFormat="1" ht="25.5" customHeight="1" x14ac:dyDescent="0.2">
      <c r="A837" s="623"/>
      <c r="B837" s="231" t="s">
        <v>896</v>
      </c>
      <c r="C837" s="575" t="s">
        <v>269</v>
      </c>
      <c r="D837" s="234" t="s">
        <v>675</v>
      </c>
      <c r="E837" s="126">
        <v>480</v>
      </c>
      <c r="F837" s="126"/>
      <c r="G837" s="126"/>
      <c r="H837" s="363"/>
      <c r="I837" s="3" t="s">
        <v>16</v>
      </c>
    </row>
    <row r="838" spans="1:9" s="4" customFormat="1" ht="33.75" customHeight="1" x14ac:dyDescent="0.2">
      <c r="A838" s="623"/>
      <c r="B838" s="231" t="s">
        <v>897</v>
      </c>
      <c r="C838" s="575" t="s">
        <v>269</v>
      </c>
      <c r="D838" s="234" t="s">
        <v>675</v>
      </c>
      <c r="E838" s="126">
        <v>394</v>
      </c>
      <c r="F838" s="126"/>
      <c r="G838" s="126"/>
      <c r="H838" s="363"/>
      <c r="I838" s="3" t="s">
        <v>16</v>
      </c>
    </row>
    <row r="839" spans="1:9" s="4" customFormat="1" ht="33.75" customHeight="1" x14ac:dyDescent="0.2">
      <c r="A839" s="623"/>
      <c r="B839" s="231" t="s">
        <v>898</v>
      </c>
      <c r="C839" s="575" t="s">
        <v>269</v>
      </c>
      <c r="D839" s="234" t="s">
        <v>675</v>
      </c>
      <c r="E839" s="126">
        <v>357</v>
      </c>
      <c r="F839" s="126"/>
      <c r="G839" s="126"/>
      <c r="H839" s="363"/>
      <c r="I839" s="3" t="s">
        <v>16</v>
      </c>
    </row>
    <row r="840" spans="1:9" s="4" customFormat="1" ht="22.5" customHeight="1" x14ac:dyDescent="0.2">
      <c r="A840" s="623"/>
      <c r="B840" s="231" t="s">
        <v>899</v>
      </c>
      <c r="C840" s="575" t="s">
        <v>269</v>
      </c>
      <c r="D840" s="234" t="s">
        <v>675</v>
      </c>
      <c r="E840" s="126">
        <v>118</v>
      </c>
      <c r="F840" s="126"/>
      <c r="G840" s="126"/>
      <c r="H840" s="363"/>
      <c r="I840" s="3" t="s">
        <v>16</v>
      </c>
    </row>
    <row r="841" spans="1:9" s="4" customFormat="1" ht="22.5" customHeight="1" x14ac:dyDescent="0.2">
      <c r="A841" s="623"/>
      <c r="B841" s="231" t="s">
        <v>900</v>
      </c>
      <c r="C841" s="575" t="s">
        <v>269</v>
      </c>
      <c r="D841" s="234" t="s">
        <v>675</v>
      </c>
      <c r="E841" s="126">
        <v>232</v>
      </c>
      <c r="F841" s="126"/>
      <c r="G841" s="126"/>
      <c r="H841" s="363"/>
      <c r="I841" s="3" t="s">
        <v>16</v>
      </c>
    </row>
    <row r="842" spans="1:9" s="4" customFormat="1" ht="22.5" customHeight="1" x14ac:dyDescent="0.2">
      <c r="A842" s="623"/>
      <c r="B842" s="231" t="s">
        <v>901</v>
      </c>
      <c r="C842" s="575" t="s">
        <v>269</v>
      </c>
      <c r="D842" s="234" t="s">
        <v>675</v>
      </c>
      <c r="E842" s="126">
        <v>118</v>
      </c>
      <c r="F842" s="126"/>
      <c r="G842" s="126"/>
      <c r="H842" s="363"/>
      <c r="I842" s="3" t="s">
        <v>16</v>
      </c>
    </row>
    <row r="843" spans="1:9" s="4" customFormat="1" ht="24" customHeight="1" x14ac:dyDescent="0.2">
      <c r="A843" s="623"/>
      <c r="B843" s="231" t="s">
        <v>902</v>
      </c>
      <c r="C843" s="575" t="s">
        <v>269</v>
      </c>
      <c r="D843" s="234" t="s">
        <v>675</v>
      </c>
      <c r="E843" s="126">
        <v>116</v>
      </c>
      <c r="F843" s="126"/>
      <c r="G843" s="126"/>
      <c r="H843" s="363"/>
      <c r="I843" s="3" t="s">
        <v>16</v>
      </c>
    </row>
    <row r="844" spans="1:9" s="4" customFormat="1" ht="22.5" customHeight="1" x14ac:dyDescent="0.2">
      <c r="A844" s="623"/>
      <c r="B844" s="231" t="s">
        <v>903</v>
      </c>
      <c r="C844" s="575" t="s">
        <v>269</v>
      </c>
      <c r="D844" s="234" t="s">
        <v>675</v>
      </c>
      <c r="E844" s="126">
        <v>116</v>
      </c>
      <c r="F844" s="126"/>
      <c r="G844" s="126"/>
      <c r="H844" s="363"/>
      <c r="I844" s="3" t="s">
        <v>16</v>
      </c>
    </row>
    <row r="845" spans="1:9" s="4" customFormat="1" ht="23.25" customHeight="1" x14ac:dyDescent="0.2">
      <c r="A845" s="623"/>
      <c r="B845" s="231" t="s">
        <v>904</v>
      </c>
      <c r="C845" s="575" t="s">
        <v>269</v>
      </c>
      <c r="D845" s="234" t="s">
        <v>675</v>
      </c>
      <c r="E845" s="126">
        <v>580</v>
      </c>
      <c r="F845" s="126"/>
      <c r="G845" s="126"/>
      <c r="H845" s="363"/>
      <c r="I845" s="3" t="s">
        <v>16</v>
      </c>
    </row>
    <row r="846" spans="1:9" s="4" customFormat="1" ht="27.75" customHeight="1" x14ac:dyDescent="0.2">
      <c r="A846" s="623"/>
      <c r="B846" s="233" t="s">
        <v>905</v>
      </c>
      <c r="C846" s="575" t="s">
        <v>269</v>
      </c>
      <c r="D846" s="234" t="s">
        <v>675</v>
      </c>
      <c r="E846" s="126">
        <v>130</v>
      </c>
      <c r="F846" s="126"/>
      <c r="G846" s="126"/>
      <c r="H846" s="363"/>
      <c r="I846" s="3" t="s">
        <v>16</v>
      </c>
    </row>
    <row r="847" spans="1:9" s="4" customFormat="1" ht="25.5" customHeight="1" x14ac:dyDescent="0.2">
      <c r="A847" s="623"/>
      <c r="B847" s="233" t="s">
        <v>906</v>
      </c>
      <c r="C847" s="575" t="s">
        <v>269</v>
      </c>
      <c r="D847" s="234" t="s">
        <v>675</v>
      </c>
      <c r="E847" s="126">
        <v>180</v>
      </c>
      <c r="F847" s="126"/>
      <c r="G847" s="126"/>
      <c r="H847" s="363"/>
      <c r="I847" s="3" t="s">
        <v>16</v>
      </c>
    </row>
    <row r="848" spans="1:9" s="4" customFormat="1" ht="22.5" customHeight="1" x14ac:dyDescent="0.2">
      <c r="A848" s="623"/>
      <c r="B848" s="233" t="s">
        <v>907</v>
      </c>
      <c r="C848" s="575" t="s">
        <v>269</v>
      </c>
      <c r="D848" s="234" t="s">
        <v>675</v>
      </c>
      <c r="E848" s="126">
        <v>150</v>
      </c>
      <c r="F848" s="126"/>
      <c r="G848" s="126"/>
      <c r="H848" s="363"/>
      <c r="I848" s="3" t="s">
        <v>16</v>
      </c>
    </row>
    <row r="849" spans="1:10" s="4" customFormat="1" ht="22.5" customHeight="1" x14ac:dyDescent="0.2">
      <c r="A849" s="623"/>
      <c r="B849" s="233" t="s">
        <v>908</v>
      </c>
      <c r="C849" s="575" t="s">
        <v>269</v>
      </c>
      <c r="D849" s="234" t="s">
        <v>675</v>
      </c>
      <c r="E849" s="126">
        <v>106</v>
      </c>
      <c r="F849" s="126"/>
      <c r="G849" s="126"/>
      <c r="H849" s="363"/>
      <c r="I849" s="3" t="s">
        <v>16</v>
      </c>
    </row>
    <row r="850" spans="1:10" s="4" customFormat="1" ht="24" customHeight="1" x14ac:dyDescent="0.2">
      <c r="A850" s="623"/>
      <c r="B850" s="233" t="s">
        <v>909</v>
      </c>
      <c r="C850" s="575" t="s">
        <v>269</v>
      </c>
      <c r="D850" s="234" t="s">
        <v>675</v>
      </c>
      <c r="E850" s="126">
        <v>232</v>
      </c>
      <c r="F850" s="126"/>
      <c r="G850" s="126"/>
      <c r="H850" s="363"/>
      <c r="I850" s="3" t="s">
        <v>16</v>
      </c>
    </row>
    <row r="851" spans="1:10" s="4" customFormat="1" ht="22.5" customHeight="1" x14ac:dyDescent="0.2">
      <c r="A851" s="623"/>
      <c r="B851" s="231" t="s">
        <v>910</v>
      </c>
      <c r="C851" s="575" t="s">
        <v>269</v>
      </c>
      <c r="D851" s="575" t="s">
        <v>272</v>
      </c>
      <c r="E851" s="257">
        <v>900</v>
      </c>
      <c r="F851" s="236"/>
      <c r="G851" s="574"/>
      <c r="H851" s="380"/>
      <c r="I851" s="3" t="s">
        <v>144</v>
      </c>
    </row>
    <row r="852" spans="1:10" s="4" customFormat="1" ht="22.5" customHeight="1" x14ac:dyDescent="0.2">
      <c r="A852" s="623"/>
      <c r="B852" s="231" t="s">
        <v>911</v>
      </c>
      <c r="C852" s="575" t="s">
        <v>269</v>
      </c>
      <c r="D852" s="234" t="s">
        <v>675</v>
      </c>
      <c r="E852" s="235"/>
      <c r="F852" s="236"/>
      <c r="G852" s="574"/>
      <c r="H852" s="364">
        <v>900</v>
      </c>
      <c r="I852" s="3" t="s">
        <v>16</v>
      </c>
    </row>
    <row r="853" spans="1:10" s="4" customFormat="1" ht="22.5" customHeight="1" x14ac:dyDescent="0.2">
      <c r="A853" s="623"/>
      <c r="B853" s="231" t="s">
        <v>912</v>
      </c>
      <c r="C853" s="575" t="s">
        <v>269</v>
      </c>
      <c r="D853" s="234" t="s">
        <v>675</v>
      </c>
      <c r="E853" s="235"/>
      <c r="F853" s="236"/>
      <c r="G853" s="574"/>
      <c r="H853" s="364">
        <v>200</v>
      </c>
      <c r="I853" s="3" t="s">
        <v>16</v>
      </c>
    </row>
    <row r="854" spans="1:10" s="4" customFormat="1" ht="22.5" customHeight="1" x14ac:dyDescent="0.2">
      <c r="A854" s="623"/>
      <c r="B854" s="231" t="s">
        <v>913</v>
      </c>
      <c r="C854" s="574" t="s">
        <v>269</v>
      </c>
      <c r="D854" s="574" t="s">
        <v>675</v>
      </c>
      <c r="E854" s="235"/>
      <c r="F854" s="236"/>
      <c r="G854" s="574"/>
      <c r="H854" s="381">
        <v>200</v>
      </c>
      <c r="I854" s="3" t="s">
        <v>16</v>
      </c>
    </row>
    <row r="855" spans="1:10" s="4" customFormat="1" ht="26.25" customHeight="1" x14ac:dyDescent="0.2">
      <c r="A855" s="623"/>
      <c r="B855" s="231" t="s">
        <v>914</v>
      </c>
      <c r="C855" s="574" t="s">
        <v>269</v>
      </c>
      <c r="D855" s="574" t="s">
        <v>675</v>
      </c>
      <c r="E855" s="384">
        <v>116</v>
      </c>
      <c r="F855" s="236"/>
      <c r="G855" s="574"/>
      <c r="H855" s="380"/>
      <c r="I855" s="3" t="s">
        <v>16</v>
      </c>
    </row>
    <row r="856" spans="1:10" s="4" customFormat="1" ht="22.5" customHeight="1" x14ac:dyDescent="0.2">
      <c r="A856" s="623"/>
      <c r="B856" s="231" t="s">
        <v>915</v>
      </c>
      <c r="C856" s="574" t="s">
        <v>269</v>
      </c>
      <c r="D856" s="574" t="s">
        <v>675</v>
      </c>
      <c r="E856" s="235"/>
      <c r="F856" s="236"/>
      <c r="G856" s="574"/>
      <c r="H856" s="382">
        <v>500</v>
      </c>
      <c r="I856" s="3" t="s">
        <v>16</v>
      </c>
    </row>
    <row r="857" spans="1:10" s="4" customFormat="1" ht="22.5" customHeight="1" x14ac:dyDescent="0.2">
      <c r="A857" s="623"/>
      <c r="B857" s="231" t="s">
        <v>916</v>
      </c>
      <c r="C857" s="574" t="s">
        <v>269</v>
      </c>
      <c r="D857" s="574" t="s">
        <v>675</v>
      </c>
      <c r="E857" s="235"/>
      <c r="F857" s="236"/>
      <c r="G857" s="574"/>
      <c r="H857" s="382">
        <v>1450</v>
      </c>
      <c r="I857" s="3" t="s">
        <v>16</v>
      </c>
    </row>
    <row r="858" spans="1:10" s="4" customFormat="1" ht="26.25" customHeight="1" x14ac:dyDescent="0.2">
      <c r="A858" s="623"/>
      <c r="B858" s="231" t="s">
        <v>917</v>
      </c>
      <c r="C858" s="574" t="s">
        <v>269</v>
      </c>
      <c r="D858" s="574" t="s">
        <v>675</v>
      </c>
      <c r="E858" s="235"/>
      <c r="F858" s="236"/>
      <c r="G858" s="574"/>
      <c r="H858" s="382">
        <v>400</v>
      </c>
      <c r="I858" s="3" t="s">
        <v>16</v>
      </c>
    </row>
    <row r="859" spans="1:10" ht="22.5" customHeight="1" x14ac:dyDescent="0.2">
      <c r="A859" s="623"/>
      <c r="B859" s="231" t="s">
        <v>918</v>
      </c>
      <c r="C859" s="574" t="s">
        <v>269</v>
      </c>
      <c r="D859" s="574" t="s">
        <v>675</v>
      </c>
      <c r="E859" s="235"/>
      <c r="F859" s="236"/>
      <c r="G859" s="574"/>
      <c r="H859" s="382">
        <v>108</v>
      </c>
      <c r="I859" s="3" t="s">
        <v>16</v>
      </c>
      <c r="J859" s="1"/>
    </row>
    <row r="860" spans="1:10" ht="45" customHeight="1" x14ac:dyDescent="0.2">
      <c r="A860" s="623"/>
      <c r="B860" s="231" t="s">
        <v>919</v>
      </c>
      <c r="C860" s="575" t="s">
        <v>683</v>
      </c>
      <c r="D860" s="575" t="s">
        <v>272</v>
      </c>
      <c r="E860" s="235"/>
      <c r="F860" s="236"/>
      <c r="G860" s="574"/>
      <c r="H860" s="387"/>
      <c r="I860" s="3" t="s">
        <v>144</v>
      </c>
    </row>
    <row r="861" spans="1:10" ht="27.75" customHeight="1" x14ac:dyDescent="0.2">
      <c r="A861" s="623"/>
      <c r="B861" s="231" t="s">
        <v>920</v>
      </c>
      <c r="C861" s="575" t="s">
        <v>269</v>
      </c>
      <c r="D861" s="575" t="s">
        <v>272</v>
      </c>
      <c r="E861" s="235"/>
      <c r="F861" s="236"/>
      <c r="G861" s="574"/>
      <c r="H861" s="387"/>
      <c r="I861" s="3" t="s">
        <v>144</v>
      </c>
    </row>
    <row r="862" spans="1:10" ht="36" customHeight="1" x14ac:dyDescent="0.2">
      <c r="A862" s="623"/>
      <c r="B862" s="231" t="s">
        <v>921</v>
      </c>
      <c r="C862" s="575" t="s">
        <v>683</v>
      </c>
      <c r="D862" s="575" t="s">
        <v>272</v>
      </c>
      <c r="E862" s="235"/>
      <c r="F862" s="236"/>
      <c r="G862" s="574"/>
      <c r="H862" s="387"/>
      <c r="I862" s="3" t="s">
        <v>144</v>
      </c>
    </row>
    <row r="863" spans="1:10" s="16" customFormat="1" ht="56.25" customHeight="1" x14ac:dyDescent="0.2">
      <c r="A863" s="623"/>
      <c r="B863" s="231" t="s">
        <v>922</v>
      </c>
      <c r="C863" s="574" t="s">
        <v>269</v>
      </c>
      <c r="D863" s="574" t="s">
        <v>675</v>
      </c>
      <c r="E863" s="257"/>
      <c r="F863" s="236"/>
      <c r="G863" s="574"/>
      <c r="H863" s="368">
        <v>635</v>
      </c>
      <c r="I863" s="110" t="s">
        <v>16</v>
      </c>
    </row>
    <row r="864" spans="1:10" s="16" customFormat="1" ht="30" customHeight="1" x14ac:dyDescent="0.2">
      <c r="A864" s="623"/>
      <c r="B864" s="231" t="s">
        <v>923</v>
      </c>
      <c r="C864" s="575" t="s">
        <v>269</v>
      </c>
      <c r="D864" s="234" t="s">
        <v>675</v>
      </c>
      <c r="E864" s="257"/>
      <c r="F864" s="257">
        <v>1400</v>
      </c>
      <c r="G864" s="574"/>
      <c r="H864" s="368"/>
      <c r="I864" s="110" t="s">
        <v>16</v>
      </c>
    </row>
    <row r="865" spans="1:10" s="16" customFormat="1" ht="23.25" customHeight="1" x14ac:dyDescent="0.2">
      <c r="A865" s="623"/>
      <c r="B865" s="231" t="s">
        <v>924</v>
      </c>
      <c r="C865" s="574" t="s">
        <v>269</v>
      </c>
      <c r="D865" s="574" t="s">
        <v>675</v>
      </c>
      <c r="E865" s="257"/>
      <c r="F865" s="257">
        <v>1200</v>
      </c>
      <c r="G865" s="574"/>
      <c r="H865" s="368"/>
      <c r="I865" s="110" t="s">
        <v>16</v>
      </c>
    </row>
    <row r="866" spans="1:10" s="16" customFormat="1" ht="25.5" customHeight="1" x14ac:dyDescent="0.2">
      <c r="A866" s="623"/>
      <c r="B866" s="231" t="s">
        <v>925</v>
      </c>
      <c r="C866" s="574" t="s">
        <v>269</v>
      </c>
      <c r="D866" s="574" t="s">
        <v>675</v>
      </c>
      <c r="E866" s="126"/>
      <c r="F866" s="384">
        <v>280</v>
      </c>
      <c r="G866" s="259"/>
      <c r="H866" s="389"/>
      <c r="I866" s="110" t="s">
        <v>16</v>
      </c>
      <c r="J866" s="111"/>
    </row>
    <row r="867" spans="1:10" s="16" customFormat="1" ht="22.5" customHeight="1" x14ac:dyDescent="0.2">
      <c r="A867" s="623"/>
      <c r="B867" s="231" t="s">
        <v>926</v>
      </c>
      <c r="C867" s="574" t="s">
        <v>269</v>
      </c>
      <c r="D867" s="574" t="s">
        <v>675</v>
      </c>
      <c r="E867" s="126"/>
      <c r="F867" s="384">
        <v>500</v>
      </c>
      <c r="G867" s="259"/>
      <c r="H867" s="389"/>
      <c r="I867" s="110" t="s">
        <v>16</v>
      </c>
      <c r="J867" s="111"/>
    </row>
    <row r="868" spans="1:10" s="16" customFormat="1" ht="22.5" customHeight="1" x14ac:dyDescent="0.2">
      <c r="A868" s="623"/>
      <c r="B868" s="231" t="s">
        <v>927</v>
      </c>
      <c r="C868" s="575" t="s">
        <v>269</v>
      </c>
      <c r="D868" s="234" t="s">
        <v>675</v>
      </c>
      <c r="E868" s="126"/>
      <c r="F868" s="384">
        <v>1295</v>
      </c>
      <c r="G868" s="259"/>
      <c r="H868" s="389"/>
      <c r="I868" s="110" t="s">
        <v>16</v>
      </c>
      <c r="J868" s="111"/>
    </row>
    <row r="869" spans="1:10" s="16" customFormat="1" ht="22.5" customHeight="1" x14ac:dyDescent="0.2">
      <c r="A869" s="623"/>
      <c r="B869" s="231" t="s">
        <v>928</v>
      </c>
      <c r="C869" s="574" t="s">
        <v>269</v>
      </c>
      <c r="D869" s="574" t="s">
        <v>675</v>
      </c>
      <c r="E869" s="126"/>
      <c r="F869" s="384">
        <v>2200</v>
      </c>
      <c r="G869" s="259"/>
      <c r="H869" s="389"/>
      <c r="I869" s="110" t="s">
        <v>16</v>
      </c>
      <c r="J869" s="111"/>
    </row>
    <row r="870" spans="1:10" s="16" customFormat="1" ht="25.5" customHeight="1" x14ac:dyDescent="0.2">
      <c r="A870" s="623"/>
      <c r="B870" s="231" t="s">
        <v>929</v>
      </c>
      <c r="C870" s="259" t="s">
        <v>269</v>
      </c>
      <c r="D870" s="259" t="s">
        <v>675</v>
      </c>
      <c r="E870" s="126"/>
      <c r="F870" s="384">
        <v>1350</v>
      </c>
      <c r="G870" s="259"/>
      <c r="H870" s="389"/>
      <c r="I870" s="110" t="s">
        <v>16</v>
      </c>
      <c r="J870" s="111"/>
    </row>
    <row r="871" spans="1:10" s="16" customFormat="1" ht="24" customHeight="1" x14ac:dyDescent="0.2">
      <c r="A871" s="623"/>
      <c r="B871" s="231" t="s">
        <v>930</v>
      </c>
      <c r="C871" s="249" t="s">
        <v>269</v>
      </c>
      <c r="D871" s="250" t="s">
        <v>675</v>
      </c>
      <c r="E871" s="126">
        <v>150</v>
      </c>
      <c r="F871" s="384"/>
      <c r="G871" s="259"/>
      <c r="H871" s="389"/>
      <c r="I871" s="110" t="s">
        <v>16</v>
      </c>
      <c r="J871" s="111"/>
    </row>
    <row r="872" spans="1:10" s="16" customFormat="1" ht="27.75" customHeight="1" x14ac:dyDescent="0.2">
      <c r="A872" s="623"/>
      <c r="B872" s="231" t="s">
        <v>931</v>
      </c>
      <c r="C872" s="249" t="s">
        <v>269</v>
      </c>
      <c r="D872" s="250" t="s">
        <v>675</v>
      </c>
      <c r="E872" s="126">
        <v>82</v>
      </c>
      <c r="F872" s="384"/>
      <c r="G872" s="259"/>
      <c r="H872" s="389"/>
      <c r="I872" s="110" t="s">
        <v>16</v>
      </c>
      <c r="J872" s="111"/>
    </row>
    <row r="873" spans="1:10" s="16" customFormat="1" ht="22.5" customHeight="1" x14ac:dyDescent="0.2">
      <c r="A873" s="623"/>
      <c r="B873" s="231" t="s">
        <v>932</v>
      </c>
      <c r="C873" s="574" t="s">
        <v>269</v>
      </c>
      <c r="D873" s="574" t="s">
        <v>675</v>
      </c>
      <c r="E873" s="235"/>
      <c r="F873" s="236"/>
      <c r="G873" s="574"/>
      <c r="H873" s="368">
        <v>4700</v>
      </c>
      <c r="I873" s="110" t="s">
        <v>16</v>
      </c>
    </row>
    <row r="874" spans="1:10" s="16" customFormat="1" ht="22.5" customHeight="1" x14ac:dyDescent="0.2">
      <c r="A874" s="623"/>
      <c r="B874" s="231" t="s">
        <v>933</v>
      </c>
      <c r="C874" s="574" t="s">
        <v>269</v>
      </c>
      <c r="D874" s="574" t="s">
        <v>675</v>
      </c>
      <c r="E874" s="235"/>
      <c r="F874" s="236"/>
      <c r="G874" s="574"/>
      <c r="H874" s="382">
        <v>250</v>
      </c>
      <c r="I874" s="110" t="s">
        <v>16</v>
      </c>
    </row>
    <row r="875" spans="1:10" ht="78.75" customHeight="1" x14ac:dyDescent="0.2">
      <c r="A875" s="623"/>
      <c r="B875" s="231" t="s">
        <v>934</v>
      </c>
      <c r="C875" s="574" t="s">
        <v>269</v>
      </c>
      <c r="D875" s="574" t="s">
        <v>675</v>
      </c>
      <c r="E875" s="235"/>
      <c r="F875" s="236"/>
      <c r="G875" s="574"/>
      <c r="H875" s="382">
        <v>700</v>
      </c>
      <c r="I875" s="110" t="s">
        <v>16</v>
      </c>
      <c r="J875" s="1"/>
    </row>
    <row r="876" spans="1:10" ht="24" customHeight="1" x14ac:dyDescent="0.2">
      <c r="A876" s="623"/>
      <c r="B876" s="231" t="s">
        <v>935</v>
      </c>
      <c r="C876" s="574" t="s">
        <v>269</v>
      </c>
      <c r="D876" s="574" t="s">
        <v>675</v>
      </c>
      <c r="E876" s="235"/>
      <c r="F876" s="236"/>
      <c r="G876" s="574"/>
      <c r="H876" s="382">
        <v>170</v>
      </c>
      <c r="I876" s="110" t="s">
        <v>16</v>
      </c>
      <c r="J876" s="1"/>
    </row>
    <row r="877" spans="1:10" ht="35.25" customHeight="1" x14ac:dyDescent="0.2">
      <c r="A877" s="623"/>
      <c r="B877" s="231" t="s">
        <v>936</v>
      </c>
      <c r="C877" s="574" t="s">
        <v>269</v>
      </c>
      <c r="D877" s="574" t="s">
        <v>675</v>
      </c>
      <c r="E877" s="235"/>
      <c r="F877" s="236"/>
      <c r="G877" s="574"/>
      <c r="H877" s="381">
        <v>1400</v>
      </c>
      <c r="I877" s="110" t="s">
        <v>16</v>
      </c>
      <c r="J877" s="1"/>
    </row>
    <row r="878" spans="1:10" ht="22.5" customHeight="1" x14ac:dyDescent="0.2">
      <c r="A878" s="623"/>
      <c r="B878" s="231" t="s">
        <v>937</v>
      </c>
      <c r="C878" s="574" t="s">
        <v>269</v>
      </c>
      <c r="D878" s="574" t="s">
        <v>675</v>
      </c>
      <c r="E878" s="235"/>
      <c r="F878" s="236"/>
      <c r="G878" s="574"/>
      <c r="H878" s="381">
        <v>2296.8000000000002</v>
      </c>
      <c r="I878" s="110" t="s">
        <v>16</v>
      </c>
    </row>
    <row r="879" spans="1:10" ht="25.5" customHeight="1" x14ac:dyDescent="0.2">
      <c r="A879" s="623"/>
      <c r="B879" s="231" t="s">
        <v>1721</v>
      </c>
      <c r="C879" s="574" t="s">
        <v>269</v>
      </c>
      <c r="D879" s="574" t="s">
        <v>675</v>
      </c>
      <c r="E879" s="235"/>
      <c r="F879" s="236"/>
      <c r="G879" s="574"/>
      <c r="H879" s="382">
        <v>1900</v>
      </c>
      <c r="I879" s="110" t="s">
        <v>16</v>
      </c>
    </row>
    <row r="880" spans="1:10" ht="22.5" customHeight="1" x14ac:dyDescent="0.2">
      <c r="A880" s="623"/>
      <c r="B880" s="231" t="s">
        <v>938</v>
      </c>
      <c r="C880" s="574" t="s">
        <v>269</v>
      </c>
      <c r="D880" s="574" t="s">
        <v>675</v>
      </c>
      <c r="E880" s="235"/>
      <c r="F880" s="574"/>
      <c r="G880" s="574"/>
      <c r="H880" s="382">
        <v>1000</v>
      </c>
      <c r="I880" s="110" t="s">
        <v>16</v>
      </c>
    </row>
    <row r="881" spans="1:9" ht="22.5" customHeight="1" x14ac:dyDescent="0.2">
      <c r="A881" s="623"/>
      <c r="B881" s="231" t="s">
        <v>939</v>
      </c>
      <c r="C881" s="574" t="s">
        <v>269</v>
      </c>
      <c r="D881" s="574" t="s">
        <v>675</v>
      </c>
      <c r="E881" s="235"/>
      <c r="F881" s="236"/>
      <c r="G881" s="574"/>
      <c r="H881" s="382">
        <v>700</v>
      </c>
      <c r="I881" s="110" t="s">
        <v>16</v>
      </c>
    </row>
    <row r="882" spans="1:9" ht="33.75" customHeight="1" x14ac:dyDescent="0.2">
      <c r="A882" s="623"/>
      <c r="B882" s="231" t="s">
        <v>940</v>
      </c>
      <c r="C882" s="574" t="s">
        <v>269</v>
      </c>
      <c r="D882" s="574" t="s">
        <v>675</v>
      </c>
      <c r="E882" s="235"/>
      <c r="F882" s="236"/>
      <c r="G882" s="574"/>
      <c r="H882" s="368">
        <v>1500</v>
      </c>
      <c r="I882" s="110" t="s">
        <v>16</v>
      </c>
    </row>
    <row r="883" spans="1:9" ht="22.5" customHeight="1" x14ac:dyDescent="0.2">
      <c r="A883" s="623"/>
      <c r="B883" s="231" t="s">
        <v>941</v>
      </c>
      <c r="C883" s="574" t="s">
        <v>269</v>
      </c>
      <c r="D883" s="574" t="s">
        <v>675</v>
      </c>
      <c r="E883" s="235"/>
      <c r="F883" s="236"/>
      <c r="G883" s="574"/>
      <c r="H883" s="382">
        <v>560</v>
      </c>
      <c r="I883" s="110" t="s">
        <v>16</v>
      </c>
    </row>
    <row r="884" spans="1:9" ht="33.75" customHeight="1" x14ac:dyDescent="0.2">
      <c r="A884" s="623"/>
      <c r="B884" s="231" t="s">
        <v>942</v>
      </c>
      <c r="C884" s="575" t="s">
        <v>269</v>
      </c>
      <c r="D884" s="234" t="s">
        <v>675</v>
      </c>
      <c r="E884" s="235"/>
      <c r="F884" s="236"/>
      <c r="G884" s="574"/>
      <c r="H884" s="368">
        <v>95</v>
      </c>
      <c r="I884" s="110" t="s">
        <v>16</v>
      </c>
    </row>
    <row r="885" spans="1:9" ht="22.5" customHeight="1" x14ac:dyDescent="0.2">
      <c r="A885" s="623"/>
      <c r="B885" s="231" t="s">
        <v>943</v>
      </c>
      <c r="C885" s="574" t="s">
        <v>269</v>
      </c>
      <c r="D885" s="574" t="s">
        <v>675</v>
      </c>
      <c r="E885" s="235"/>
      <c r="F885" s="236"/>
      <c r="G885" s="574"/>
      <c r="H885" s="381">
        <v>318</v>
      </c>
      <c r="I885" s="110" t="s">
        <v>16</v>
      </c>
    </row>
    <row r="886" spans="1:9" ht="22.5" customHeight="1" x14ac:dyDescent="0.2">
      <c r="A886" s="623"/>
      <c r="B886" s="231" t="s">
        <v>944</v>
      </c>
      <c r="C886" s="574" t="s">
        <v>269</v>
      </c>
      <c r="D886" s="574" t="s">
        <v>675</v>
      </c>
      <c r="E886" s="235"/>
      <c r="F886" s="236"/>
      <c r="G886" s="574"/>
      <c r="H886" s="381">
        <v>108</v>
      </c>
      <c r="I886" s="110" t="s">
        <v>16</v>
      </c>
    </row>
    <row r="887" spans="1:9" ht="57" customHeight="1" x14ac:dyDescent="0.2">
      <c r="A887" s="623"/>
      <c r="B887" s="231" t="s">
        <v>945</v>
      </c>
      <c r="C887" s="574" t="s">
        <v>269</v>
      </c>
      <c r="D887" s="574" t="s">
        <v>675</v>
      </c>
      <c r="E887" s="260">
        <v>240</v>
      </c>
      <c r="F887" s="236"/>
      <c r="G887" s="574"/>
      <c r="H887" s="382"/>
      <c r="I887" s="110" t="s">
        <v>16</v>
      </c>
    </row>
    <row r="888" spans="1:9" ht="35.25" customHeight="1" x14ac:dyDescent="0.2">
      <c r="A888" s="623"/>
      <c r="B888" s="231" t="s">
        <v>946</v>
      </c>
      <c r="C888" s="574" t="s">
        <v>269</v>
      </c>
      <c r="D888" s="574" t="s">
        <v>675</v>
      </c>
      <c r="E888" s="235"/>
      <c r="F888" s="236"/>
      <c r="G888" s="574"/>
      <c r="H888" s="382">
        <v>400</v>
      </c>
      <c r="I888" s="110" t="s">
        <v>16</v>
      </c>
    </row>
    <row r="889" spans="1:9" ht="57.75" customHeight="1" x14ac:dyDescent="0.2">
      <c r="A889" s="623"/>
      <c r="B889" s="231" t="s">
        <v>947</v>
      </c>
      <c r="C889" s="574" t="s">
        <v>269</v>
      </c>
      <c r="D889" s="574" t="s">
        <v>675</v>
      </c>
      <c r="E889" s="126">
        <v>450</v>
      </c>
      <c r="F889" s="236"/>
      <c r="G889" s="574"/>
      <c r="H889" s="368"/>
      <c r="I889" s="110" t="s">
        <v>16</v>
      </c>
    </row>
    <row r="890" spans="1:9" ht="45" x14ac:dyDescent="0.2">
      <c r="A890" s="623"/>
      <c r="B890" s="241" t="s">
        <v>948</v>
      </c>
      <c r="C890" s="249" t="s">
        <v>269</v>
      </c>
      <c r="D890" s="250" t="s">
        <v>675</v>
      </c>
      <c r="E890" s="126">
        <v>240</v>
      </c>
      <c r="F890" s="126"/>
      <c r="G890" s="574"/>
      <c r="H890" s="368"/>
      <c r="I890" s="110" t="s">
        <v>16</v>
      </c>
    </row>
    <row r="891" spans="1:9" ht="33.75" x14ac:dyDescent="0.2">
      <c r="A891" s="623"/>
      <c r="B891" s="241" t="s">
        <v>949</v>
      </c>
      <c r="C891" s="249" t="s">
        <v>269</v>
      </c>
      <c r="D891" s="250" t="s">
        <v>675</v>
      </c>
      <c r="E891" s="126">
        <v>133</v>
      </c>
      <c r="F891" s="126"/>
      <c r="G891" s="574"/>
      <c r="H891" s="368"/>
      <c r="I891" s="110" t="s">
        <v>16</v>
      </c>
    </row>
    <row r="892" spans="1:9" ht="33.75" x14ac:dyDescent="0.2">
      <c r="A892" s="623"/>
      <c r="B892" s="241" t="s">
        <v>950</v>
      </c>
      <c r="C892" s="249" t="s">
        <v>269</v>
      </c>
      <c r="D892" s="250" t="s">
        <v>675</v>
      </c>
      <c r="E892" s="126">
        <v>133</v>
      </c>
      <c r="F892" s="126"/>
      <c r="G892" s="574"/>
      <c r="H892" s="368"/>
      <c r="I892" s="110" t="s">
        <v>16</v>
      </c>
    </row>
    <row r="893" spans="1:9" ht="25.5" customHeight="1" x14ac:dyDescent="0.2">
      <c r="A893" s="623"/>
      <c r="B893" s="241" t="s">
        <v>951</v>
      </c>
      <c r="C893" s="249" t="s">
        <v>269</v>
      </c>
      <c r="D893" s="250" t="s">
        <v>675</v>
      </c>
      <c r="E893" s="126">
        <v>133</v>
      </c>
      <c r="F893" s="126"/>
      <c r="G893" s="574"/>
      <c r="H893" s="368"/>
      <c r="I893" s="110" t="s">
        <v>16</v>
      </c>
    </row>
    <row r="894" spans="1:9" ht="33.75" x14ac:dyDescent="0.2">
      <c r="A894" s="623"/>
      <c r="B894" s="241" t="s">
        <v>952</v>
      </c>
      <c r="C894" s="249" t="s">
        <v>269</v>
      </c>
      <c r="D894" s="250" t="s">
        <v>675</v>
      </c>
      <c r="E894" s="126">
        <v>133</v>
      </c>
      <c r="F894" s="126"/>
      <c r="G894" s="574"/>
      <c r="H894" s="368"/>
      <c r="I894" s="110" t="s">
        <v>16</v>
      </c>
    </row>
    <row r="895" spans="1:9" ht="22.5" customHeight="1" x14ac:dyDescent="0.2">
      <c r="A895" s="623"/>
      <c r="B895" s="241" t="s">
        <v>953</v>
      </c>
      <c r="C895" s="249" t="s">
        <v>269</v>
      </c>
      <c r="D895" s="250" t="s">
        <v>675</v>
      </c>
      <c r="E895" s="126">
        <v>133</v>
      </c>
      <c r="F895" s="126"/>
      <c r="G895" s="574"/>
      <c r="H895" s="368"/>
      <c r="I895" s="110" t="s">
        <v>16</v>
      </c>
    </row>
    <row r="896" spans="1:9" ht="33.75" x14ac:dyDescent="0.2">
      <c r="A896" s="623"/>
      <c r="B896" s="241" t="s">
        <v>954</v>
      </c>
      <c r="C896" s="249" t="s">
        <v>269</v>
      </c>
      <c r="D896" s="250" t="s">
        <v>675</v>
      </c>
      <c r="E896" s="126">
        <f>133*2-3</f>
        <v>263</v>
      </c>
      <c r="F896" s="126"/>
      <c r="G896" s="574"/>
      <c r="H896" s="368"/>
      <c r="I896" s="110" t="s">
        <v>16</v>
      </c>
    </row>
    <row r="897" spans="1:10" ht="33.75" x14ac:dyDescent="0.2">
      <c r="A897" s="623"/>
      <c r="B897" s="241" t="s">
        <v>955</v>
      </c>
      <c r="C897" s="249" t="s">
        <v>269</v>
      </c>
      <c r="D897" s="250" t="s">
        <v>675</v>
      </c>
      <c r="E897" s="126">
        <v>116</v>
      </c>
      <c r="F897" s="126"/>
      <c r="G897" s="574"/>
      <c r="H897" s="368"/>
      <c r="I897" s="110" t="s">
        <v>16</v>
      </c>
    </row>
    <row r="898" spans="1:10" ht="24" x14ac:dyDescent="0.2">
      <c r="A898" s="623"/>
      <c r="B898" s="241" t="s">
        <v>956</v>
      </c>
      <c r="C898" s="249" t="s">
        <v>269</v>
      </c>
      <c r="D898" s="250" t="s">
        <v>675</v>
      </c>
      <c r="E898" s="126">
        <v>350</v>
      </c>
      <c r="F898" s="126"/>
      <c r="G898" s="574"/>
      <c r="H898" s="368"/>
      <c r="I898" s="110" t="s">
        <v>16</v>
      </c>
    </row>
    <row r="899" spans="1:10" ht="24" x14ac:dyDescent="0.2">
      <c r="A899" s="623"/>
      <c r="B899" s="241" t="s">
        <v>957</v>
      </c>
      <c r="C899" s="249" t="s">
        <v>269</v>
      </c>
      <c r="D899" s="250" t="s">
        <v>675</v>
      </c>
      <c r="E899" s="126">
        <v>116</v>
      </c>
      <c r="F899" s="126"/>
      <c r="G899" s="574"/>
      <c r="H899" s="368"/>
      <c r="I899" s="110" t="s">
        <v>16</v>
      </c>
    </row>
    <row r="900" spans="1:10" ht="34.5" thickBot="1" x14ac:dyDescent="0.25">
      <c r="A900" s="624"/>
      <c r="B900" s="390" t="s">
        <v>958</v>
      </c>
      <c r="C900" s="391" t="s">
        <v>269</v>
      </c>
      <c r="D900" s="392" t="s">
        <v>675</v>
      </c>
      <c r="E900" s="393">
        <v>116</v>
      </c>
      <c r="F900" s="393">
        <v>300</v>
      </c>
      <c r="G900" s="377"/>
      <c r="H900" s="394"/>
      <c r="I900" s="110" t="s">
        <v>16</v>
      </c>
    </row>
    <row r="901" spans="1:10" ht="22.5" x14ac:dyDescent="0.2">
      <c r="A901" s="609" t="s">
        <v>959</v>
      </c>
      <c r="B901" s="526" t="s">
        <v>960</v>
      </c>
      <c r="C901" s="12" t="s">
        <v>683</v>
      </c>
      <c r="D901" s="12" t="s">
        <v>272</v>
      </c>
      <c r="E901" s="527">
        <v>5000</v>
      </c>
      <c r="F901" s="528">
        <v>16000</v>
      </c>
      <c r="G901" s="11"/>
      <c r="H901" s="264"/>
      <c r="I901" s="9" t="s">
        <v>144</v>
      </c>
      <c r="J901" s="1"/>
    </row>
    <row r="902" spans="1:10" ht="22.5" customHeight="1" x14ac:dyDescent="0.2">
      <c r="A902" s="640"/>
      <c r="B902" s="233" t="s">
        <v>961</v>
      </c>
      <c r="C902" s="575" t="s">
        <v>269</v>
      </c>
      <c r="D902" s="234" t="s">
        <v>675</v>
      </c>
      <c r="E902" s="235"/>
      <c r="F902" s="236"/>
      <c r="G902" s="574"/>
      <c r="H902" s="382">
        <v>700</v>
      </c>
      <c r="I902" s="4" t="s">
        <v>16</v>
      </c>
    </row>
    <row r="903" spans="1:10" ht="56.25" customHeight="1" x14ac:dyDescent="0.2">
      <c r="A903" s="640"/>
      <c r="B903" s="238" t="s">
        <v>962</v>
      </c>
      <c r="C903" s="575" t="s">
        <v>269</v>
      </c>
      <c r="D903" s="234" t="s">
        <v>675</v>
      </c>
      <c r="E903" s="235"/>
      <c r="F903" s="236"/>
      <c r="G903" s="574"/>
      <c r="H903" s="382">
        <v>635</v>
      </c>
      <c r="I903" s="4" t="s">
        <v>16</v>
      </c>
    </row>
    <row r="904" spans="1:10" ht="33.75" customHeight="1" x14ac:dyDescent="0.2">
      <c r="A904" s="640"/>
      <c r="B904" s="231" t="s">
        <v>963</v>
      </c>
      <c r="C904" s="575" t="s">
        <v>269</v>
      </c>
      <c r="D904" s="575" t="s">
        <v>272</v>
      </c>
      <c r="E904" s="235"/>
      <c r="F904" s="236"/>
      <c r="G904" s="574"/>
      <c r="H904" s="387"/>
      <c r="I904" s="3" t="s">
        <v>144</v>
      </c>
    </row>
    <row r="905" spans="1:10" ht="33.75" customHeight="1" thickBot="1" x14ac:dyDescent="0.25">
      <c r="A905" s="611"/>
      <c r="B905" s="395" t="s">
        <v>964</v>
      </c>
      <c r="C905" s="373" t="s">
        <v>269</v>
      </c>
      <c r="D905" s="373" t="s">
        <v>272</v>
      </c>
      <c r="E905" s="375"/>
      <c r="F905" s="376"/>
      <c r="G905" s="377"/>
      <c r="H905" s="396"/>
      <c r="I905" s="3" t="s">
        <v>144</v>
      </c>
    </row>
    <row r="906" spans="1:10" ht="70.5" customHeight="1" x14ac:dyDescent="0.2">
      <c r="A906" s="622" t="s">
        <v>965</v>
      </c>
      <c r="B906" s="10" t="s">
        <v>966</v>
      </c>
      <c r="C906" s="12" t="s">
        <v>967</v>
      </c>
      <c r="D906" s="11" t="s">
        <v>365</v>
      </c>
      <c r="E906" s="246">
        <v>2000</v>
      </c>
      <c r="F906" s="246">
        <v>2030.6</v>
      </c>
      <c r="G906" s="246">
        <v>3794.4</v>
      </c>
      <c r="H906" s="247">
        <v>2162.9</v>
      </c>
      <c r="I906" s="9" t="s">
        <v>16</v>
      </c>
      <c r="J906" s="1"/>
    </row>
    <row r="907" spans="1:10" ht="33.75" customHeight="1" x14ac:dyDescent="0.2">
      <c r="A907" s="623"/>
      <c r="B907" s="231" t="s">
        <v>968</v>
      </c>
      <c r="C907" s="641" t="s">
        <v>269</v>
      </c>
      <c r="D907" s="633" t="s">
        <v>363</v>
      </c>
      <c r="E907" s="126"/>
      <c r="F907" s="126"/>
      <c r="G907" s="126"/>
      <c r="H907" s="364"/>
      <c r="I907" s="9" t="s">
        <v>16</v>
      </c>
    </row>
    <row r="908" spans="1:10" ht="35.25" customHeight="1" x14ac:dyDescent="0.2">
      <c r="A908" s="623"/>
      <c r="B908" s="231" t="s">
        <v>969</v>
      </c>
      <c r="C908" s="641"/>
      <c r="D908" s="633"/>
      <c r="E908" s="126"/>
      <c r="F908" s="126"/>
      <c r="G908" s="126"/>
      <c r="H908" s="364">
        <v>9561</v>
      </c>
      <c r="I908" s="9" t="s">
        <v>16</v>
      </c>
    </row>
    <row r="909" spans="1:10" ht="47.25" customHeight="1" x14ac:dyDescent="0.2">
      <c r="A909" s="623"/>
      <c r="B909" s="241" t="s">
        <v>970</v>
      </c>
      <c r="C909" s="641"/>
      <c r="D909" s="633"/>
      <c r="E909" s="126"/>
      <c r="F909" s="126">
        <v>5922.7</v>
      </c>
      <c r="G909" s="126"/>
      <c r="H909" s="364">
        <v>100</v>
      </c>
      <c r="I909" s="9" t="s">
        <v>16</v>
      </c>
    </row>
    <row r="910" spans="1:10" ht="34.5" customHeight="1" x14ac:dyDescent="0.2">
      <c r="A910" s="623"/>
      <c r="B910" s="241" t="s">
        <v>971</v>
      </c>
      <c r="C910" s="641"/>
      <c r="D910" s="633"/>
      <c r="E910" s="235"/>
      <c r="F910" s="126"/>
      <c r="G910" s="126">
        <v>4396.8</v>
      </c>
      <c r="H910" s="364">
        <v>100</v>
      </c>
      <c r="I910" s="9" t="s">
        <v>16</v>
      </c>
      <c r="J910" s="1"/>
    </row>
    <row r="911" spans="1:10" ht="35.25" customHeight="1" x14ac:dyDescent="0.2">
      <c r="A911" s="623"/>
      <c r="B911" s="231" t="s">
        <v>972</v>
      </c>
      <c r="C911" s="575" t="s">
        <v>269</v>
      </c>
      <c r="D911" s="574" t="s">
        <v>363</v>
      </c>
      <c r="E911" s="126"/>
      <c r="F911" s="126">
        <v>634.4</v>
      </c>
      <c r="G911" s="126"/>
      <c r="H911" s="380"/>
      <c r="I911" s="9" t="s">
        <v>16</v>
      </c>
      <c r="J911" s="1"/>
    </row>
    <row r="912" spans="1:10" ht="33.75" customHeight="1" x14ac:dyDescent="0.2">
      <c r="A912" s="623"/>
      <c r="B912" s="231" t="s">
        <v>973</v>
      </c>
      <c r="C912" s="575" t="s">
        <v>269</v>
      </c>
      <c r="D912" s="574" t="s">
        <v>363</v>
      </c>
      <c r="E912" s="235"/>
      <c r="F912" s="126">
        <v>2000</v>
      </c>
      <c r="G912" s="126">
        <v>12600</v>
      </c>
      <c r="H912" s="364">
        <v>3856.3</v>
      </c>
      <c r="I912" s="9" t="s">
        <v>16</v>
      </c>
      <c r="J912" s="1"/>
    </row>
    <row r="913" spans="1:11" ht="48.75" customHeight="1" x14ac:dyDescent="0.2">
      <c r="A913" s="623"/>
      <c r="B913" s="231" t="s">
        <v>974</v>
      </c>
      <c r="C913" s="575" t="s">
        <v>269</v>
      </c>
      <c r="D913" s="574" t="s">
        <v>363</v>
      </c>
      <c r="E913" s="126">
        <v>460.5</v>
      </c>
      <c r="F913" s="126"/>
      <c r="G913" s="126"/>
      <c r="H913" s="380"/>
      <c r="I913" s="9" t="s">
        <v>16</v>
      </c>
      <c r="J913" s="1"/>
    </row>
    <row r="914" spans="1:11" ht="33" customHeight="1" thickBot="1" x14ac:dyDescent="0.25">
      <c r="A914" s="624"/>
      <c r="B914" s="372" t="s">
        <v>975</v>
      </c>
      <c r="C914" s="373" t="s">
        <v>269</v>
      </c>
      <c r="D914" s="377" t="s">
        <v>363</v>
      </c>
      <c r="E914" s="375"/>
      <c r="F914" s="393"/>
      <c r="G914" s="393"/>
      <c r="H914" s="378">
        <v>75</v>
      </c>
      <c r="I914" s="9" t="s">
        <v>16</v>
      </c>
      <c r="J914" s="1"/>
    </row>
    <row r="915" spans="1:11" ht="35.25" customHeight="1" x14ac:dyDescent="0.2">
      <c r="A915" s="622" t="s">
        <v>976</v>
      </c>
      <c r="B915" s="25" t="s">
        <v>977</v>
      </c>
      <c r="C915" s="12" t="s">
        <v>269</v>
      </c>
      <c r="D915" s="242" t="s">
        <v>978</v>
      </c>
      <c r="E915" s="243">
        <v>1800</v>
      </c>
      <c r="F915" s="12"/>
      <c r="G915" s="12"/>
      <c r="H915" s="22"/>
      <c r="I915" s="9" t="s">
        <v>16</v>
      </c>
    </row>
    <row r="916" spans="1:11" ht="35.25" customHeight="1" x14ac:dyDescent="0.2">
      <c r="A916" s="623"/>
      <c r="B916" s="241" t="s">
        <v>979</v>
      </c>
      <c r="C916" s="575" t="s">
        <v>18</v>
      </c>
      <c r="D916" s="575" t="s">
        <v>343</v>
      </c>
      <c r="E916" s="126"/>
      <c r="F916" s="244"/>
      <c r="G916" s="575"/>
      <c r="H916" s="529">
        <v>28.2</v>
      </c>
      <c r="I916" s="9" t="s">
        <v>16</v>
      </c>
    </row>
    <row r="917" spans="1:11" s="16" customFormat="1" ht="35.25" customHeight="1" x14ac:dyDescent="0.2">
      <c r="A917" s="623"/>
      <c r="B917" s="241" t="s">
        <v>980</v>
      </c>
      <c r="C917" s="575" t="s">
        <v>18</v>
      </c>
      <c r="D917" s="575" t="s">
        <v>343</v>
      </c>
      <c r="E917" s="126"/>
      <c r="F917" s="244"/>
      <c r="G917" s="575"/>
      <c r="H917" s="529">
        <v>67.8</v>
      </c>
      <c r="I917" s="9" t="s">
        <v>16</v>
      </c>
      <c r="J917" s="4"/>
      <c r="K917" s="60"/>
    </row>
    <row r="918" spans="1:11" s="4" customFormat="1" ht="35.25" customHeight="1" thickBot="1" x14ac:dyDescent="0.25">
      <c r="A918" s="624"/>
      <c r="B918" s="372" t="s">
        <v>981</v>
      </c>
      <c r="C918" s="372" t="s">
        <v>269</v>
      </c>
      <c r="D918" s="377" t="s">
        <v>982</v>
      </c>
      <c r="E918" s="375"/>
      <c r="F918" s="373"/>
      <c r="G918" s="373"/>
      <c r="H918" s="378">
        <v>360</v>
      </c>
      <c r="I918" s="9" t="s">
        <v>16</v>
      </c>
    </row>
    <row r="919" spans="1:11" ht="25.5" customHeight="1" x14ac:dyDescent="0.2">
      <c r="A919" s="634" t="s">
        <v>983</v>
      </c>
      <c r="B919" s="25" t="s">
        <v>984</v>
      </c>
      <c r="C919" s="11" t="s">
        <v>269</v>
      </c>
      <c r="D919" s="11" t="s">
        <v>675</v>
      </c>
      <c r="E919" s="246">
        <f>600+100</f>
        <v>700</v>
      </c>
      <c r="F919" s="246">
        <f>8000+2000</f>
        <v>10000</v>
      </c>
      <c r="G919" s="246">
        <v>8000</v>
      </c>
      <c r="H919" s="22"/>
      <c r="I919" s="9" t="s">
        <v>16</v>
      </c>
      <c r="J919" s="1"/>
    </row>
    <row r="920" spans="1:11" ht="25.5" customHeight="1" x14ac:dyDescent="0.2">
      <c r="A920" s="635"/>
      <c r="B920" s="231" t="s">
        <v>985</v>
      </c>
      <c r="C920" s="575" t="s">
        <v>269</v>
      </c>
      <c r="D920" s="234" t="s">
        <v>675</v>
      </c>
      <c r="E920" s="126"/>
      <c r="F920" s="236"/>
      <c r="G920" s="574"/>
      <c r="H920" s="578">
        <v>1000</v>
      </c>
      <c r="I920" s="9" t="s">
        <v>16</v>
      </c>
    </row>
    <row r="921" spans="1:11" ht="28.5" customHeight="1" x14ac:dyDescent="0.2">
      <c r="A921" s="635"/>
      <c r="B921" s="231" t="s">
        <v>986</v>
      </c>
      <c r="C921" s="574" t="s">
        <v>269</v>
      </c>
      <c r="D921" s="574" t="s">
        <v>675</v>
      </c>
      <c r="E921" s="235"/>
      <c r="F921" s="574"/>
      <c r="G921" s="574"/>
      <c r="H921" s="237">
        <v>3000</v>
      </c>
      <c r="I921" s="9" t="s">
        <v>16</v>
      </c>
      <c r="J921" s="1"/>
    </row>
    <row r="922" spans="1:11" ht="22.5" customHeight="1" x14ac:dyDescent="0.2">
      <c r="A922" s="635"/>
      <c r="B922" s="231" t="s">
        <v>987</v>
      </c>
      <c r="C922" s="574" t="s">
        <v>269</v>
      </c>
      <c r="D922" s="574" t="s">
        <v>675</v>
      </c>
      <c r="E922" s="235"/>
      <c r="F922" s="574"/>
      <c r="G922" s="574"/>
      <c r="H922" s="237">
        <v>3000</v>
      </c>
      <c r="I922" s="9" t="s">
        <v>16</v>
      </c>
    </row>
    <row r="923" spans="1:11" ht="33.75" customHeight="1" x14ac:dyDescent="0.2">
      <c r="A923" s="635"/>
      <c r="B923" s="241" t="s">
        <v>988</v>
      </c>
      <c r="C923" s="575" t="s">
        <v>269</v>
      </c>
      <c r="D923" s="234" t="s">
        <v>167</v>
      </c>
      <c r="E923" s="235"/>
      <c r="F923" s="126"/>
      <c r="G923" s="126"/>
      <c r="H923" s="578">
        <v>200</v>
      </c>
      <c r="I923" s="9" t="s">
        <v>16</v>
      </c>
    </row>
    <row r="924" spans="1:11" ht="24.75" customHeight="1" x14ac:dyDescent="0.2">
      <c r="A924" s="635"/>
      <c r="B924" s="241" t="s">
        <v>989</v>
      </c>
      <c r="C924" s="575" t="s">
        <v>269</v>
      </c>
      <c r="D924" s="234" t="s">
        <v>167</v>
      </c>
      <c r="E924" s="235"/>
      <c r="F924" s="126"/>
      <c r="G924" s="126"/>
      <c r="H924" s="578">
        <v>681.3</v>
      </c>
      <c r="I924" s="9" t="s">
        <v>16</v>
      </c>
    </row>
    <row r="925" spans="1:11" ht="24.75" customHeight="1" x14ac:dyDescent="0.2">
      <c r="A925" s="635"/>
      <c r="B925" s="241" t="s">
        <v>990</v>
      </c>
      <c r="C925" s="249" t="s">
        <v>269</v>
      </c>
      <c r="D925" s="250" t="s">
        <v>167</v>
      </c>
      <c r="E925" s="126">
        <v>50</v>
      </c>
      <c r="F925" s="126">
        <v>1000</v>
      </c>
      <c r="G925" s="126"/>
      <c r="H925" s="578"/>
      <c r="I925" s="9" t="s">
        <v>16</v>
      </c>
    </row>
    <row r="926" spans="1:11" ht="24.75" customHeight="1" x14ac:dyDescent="0.2">
      <c r="A926" s="635"/>
      <c r="B926" s="241" t="s">
        <v>991</v>
      </c>
      <c r="C926" s="249" t="s">
        <v>269</v>
      </c>
      <c r="D926" s="250" t="s">
        <v>167</v>
      </c>
      <c r="E926" s="126">
        <v>50</v>
      </c>
      <c r="F926" s="126">
        <v>1000</v>
      </c>
      <c r="G926" s="126"/>
      <c r="H926" s="578"/>
      <c r="I926" s="9" t="s">
        <v>16</v>
      </c>
    </row>
    <row r="927" spans="1:11" ht="24.75" customHeight="1" x14ac:dyDescent="0.2">
      <c r="A927" s="635"/>
      <c r="B927" s="241" t="s">
        <v>992</v>
      </c>
      <c r="C927" s="249" t="s">
        <v>269</v>
      </c>
      <c r="D927" s="250" t="s">
        <v>167</v>
      </c>
      <c r="E927" s="126">
        <v>50</v>
      </c>
      <c r="F927" s="126">
        <v>1000</v>
      </c>
      <c r="G927" s="126"/>
      <c r="H927" s="578"/>
      <c r="I927" s="9" t="s">
        <v>16</v>
      </c>
    </row>
    <row r="928" spans="1:11" ht="24.75" customHeight="1" x14ac:dyDescent="0.2">
      <c r="A928" s="635"/>
      <c r="B928" s="241" t="s">
        <v>993</v>
      </c>
      <c r="C928" s="249" t="s">
        <v>269</v>
      </c>
      <c r="D928" s="250" t="s">
        <v>167</v>
      </c>
      <c r="E928" s="126">
        <v>50</v>
      </c>
      <c r="F928" s="126">
        <v>1000</v>
      </c>
      <c r="G928" s="126"/>
      <c r="H928" s="578"/>
      <c r="I928" s="9" t="s">
        <v>16</v>
      </c>
    </row>
    <row r="929" spans="1:10" ht="24.75" customHeight="1" x14ac:dyDescent="0.2">
      <c r="A929" s="635"/>
      <c r="B929" s="241" t="s">
        <v>994</v>
      </c>
      <c r="C929" s="249" t="s">
        <v>269</v>
      </c>
      <c r="D929" s="250" t="s">
        <v>167</v>
      </c>
      <c r="E929" s="126">
        <v>50</v>
      </c>
      <c r="F929" s="126">
        <v>1000</v>
      </c>
      <c r="G929" s="126"/>
      <c r="H929" s="578"/>
      <c r="I929" s="9" t="s">
        <v>16</v>
      </c>
    </row>
    <row r="930" spans="1:10" ht="24.75" customHeight="1" x14ac:dyDescent="0.2">
      <c r="A930" s="635"/>
      <c r="B930" s="241" t="s">
        <v>995</v>
      </c>
      <c r="C930" s="249" t="s">
        <v>269</v>
      </c>
      <c r="D930" s="250" t="s">
        <v>167</v>
      </c>
      <c r="E930" s="126">
        <v>50</v>
      </c>
      <c r="F930" s="126">
        <v>1000</v>
      </c>
      <c r="G930" s="126"/>
      <c r="H930" s="578"/>
      <c r="I930" s="9" t="s">
        <v>16</v>
      </c>
    </row>
    <row r="931" spans="1:10" ht="24.75" customHeight="1" x14ac:dyDescent="0.2">
      <c r="A931" s="635"/>
      <c r="B931" s="241" t="s">
        <v>996</v>
      </c>
      <c r="C931" s="575" t="s">
        <v>269</v>
      </c>
      <c r="D931" s="234" t="s">
        <v>167</v>
      </c>
      <c r="E931" s="235"/>
      <c r="F931" s="126"/>
      <c r="G931" s="126"/>
      <c r="H931" s="578">
        <v>1460</v>
      </c>
      <c r="I931" s="9" t="s">
        <v>16</v>
      </c>
    </row>
    <row r="932" spans="1:10" ht="25.5" customHeight="1" thickBot="1" x14ac:dyDescent="0.25">
      <c r="A932" s="636"/>
      <c r="B932" s="50" t="s">
        <v>997</v>
      </c>
      <c r="C932" s="17" t="s">
        <v>269</v>
      </c>
      <c r="D932" s="17" t="s">
        <v>272</v>
      </c>
      <c r="E932" s="20">
        <v>500</v>
      </c>
      <c r="F932" s="251">
        <v>3600</v>
      </c>
      <c r="G932" s="18"/>
      <c r="H932" s="252"/>
      <c r="I932" s="9" t="s">
        <v>144</v>
      </c>
      <c r="J932" s="1"/>
    </row>
    <row r="933" spans="1:10" s="16" customFormat="1" ht="14.25" customHeight="1" thickBot="1" x14ac:dyDescent="0.25">
      <c r="A933" s="628" t="s">
        <v>998</v>
      </c>
      <c r="B933" s="628"/>
      <c r="C933" s="628"/>
      <c r="D933" s="628"/>
      <c r="E933" s="628"/>
      <c r="F933" s="628"/>
      <c r="G933" s="628"/>
      <c r="H933" s="628"/>
      <c r="I933" s="110" t="s">
        <v>11</v>
      </c>
    </row>
    <row r="934" spans="1:10" ht="37.5" customHeight="1" x14ac:dyDescent="0.2">
      <c r="A934" s="625" t="s">
        <v>999</v>
      </c>
      <c r="B934" s="10" t="s">
        <v>1000</v>
      </c>
      <c r="C934" s="12" t="s">
        <v>30</v>
      </c>
      <c r="D934" s="246" t="s">
        <v>31</v>
      </c>
      <c r="E934" s="13"/>
      <c r="F934" s="13">
        <v>5200</v>
      </c>
      <c r="G934" s="13"/>
      <c r="H934" s="22"/>
      <c r="I934" s="9" t="s">
        <v>16</v>
      </c>
    </row>
    <row r="935" spans="1:10" ht="36" customHeight="1" x14ac:dyDescent="0.2">
      <c r="A935" s="626"/>
      <c r="B935" s="253" t="s">
        <v>1001</v>
      </c>
      <c r="C935" s="575" t="s">
        <v>18</v>
      </c>
      <c r="D935" s="254" t="s">
        <v>375</v>
      </c>
      <c r="E935" s="235"/>
      <c r="F935" s="575"/>
      <c r="G935" s="575"/>
      <c r="H935" s="397">
        <v>91</v>
      </c>
      <c r="I935" s="9" t="s">
        <v>16</v>
      </c>
    </row>
    <row r="936" spans="1:10" ht="31.5" customHeight="1" x14ac:dyDescent="0.2">
      <c r="A936" s="626"/>
      <c r="B936" s="253" t="s">
        <v>1002</v>
      </c>
      <c r="C936" s="575" t="s">
        <v>18</v>
      </c>
      <c r="D936" s="254" t="s">
        <v>375</v>
      </c>
      <c r="E936" s="235"/>
      <c r="F936" s="575"/>
      <c r="G936" s="575"/>
      <c r="H936" s="397">
        <v>80</v>
      </c>
      <c r="I936" s="9" t="s">
        <v>16</v>
      </c>
    </row>
    <row r="937" spans="1:10" ht="34.5" customHeight="1" x14ac:dyDescent="0.2">
      <c r="A937" s="626"/>
      <c r="B937" s="253" t="s">
        <v>1003</v>
      </c>
      <c r="C937" s="575" t="s">
        <v>18</v>
      </c>
      <c r="D937" s="254" t="s">
        <v>375</v>
      </c>
      <c r="E937" s="235"/>
      <c r="F937" s="575"/>
      <c r="G937" s="575"/>
      <c r="H937" s="397">
        <v>120</v>
      </c>
      <c r="I937" s="9" t="s">
        <v>16</v>
      </c>
    </row>
    <row r="938" spans="1:10" ht="33.75" customHeight="1" x14ac:dyDescent="0.2">
      <c r="A938" s="626"/>
      <c r="B938" s="253" t="s">
        <v>1004</v>
      </c>
      <c r="C938" s="575" t="s">
        <v>18</v>
      </c>
      <c r="D938" s="254" t="s">
        <v>375</v>
      </c>
      <c r="E938" s="235"/>
      <c r="F938" s="256">
        <v>50</v>
      </c>
      <c r="G938" s="575"/>
      <c r="H938" s="397">
        <v>50</v>
      </c>
      <c r="I938" s="9" t="s">
        <v>16</v>
      </c>
    </row>
    <row r="939" spans="1:10" ht="33" customHeight="1" x14ac:dyDescent="0.2">
      <c r="A939" s="626"/>
      <c r="B939" s="253" t="s">
        <v>1005</v>
      </c>
      <c r="C939" s="575" t="s">
        <v>18</v>
      </c>
      <c r="D939" s="254" t="s">
        <v>375</v>
      </c>
      <c r="E939" s="256"/>
      <c r="F939" s="256">
        <v>500</v>
      </c>
      <c r="G939" s="256">
        <v>500</v>
      </c>
      <c r="H939" s="398"/>
      <c r="I939" s="9" t="s">
        <v>16</v>
      </c>
    </row>
    <row r="940" spans="1:10" ht="36.75" customHeight="1" x14ac:dyDescent="0.2">
      <c r="A940" s="626"/>
      <c r="B940" s="253" t="s">
        <v>1006</v>
      </c>
      <c r="C940" s="575" t="s">
        <v>18</v>
      </c>
      <c r="D940" s="254" t="s">
        <v>375</v>
      </c>
      <c r="E940" s="235"/>
      <c r="F940" s="575"/>
      <c r="G940" s="575"/>
      <c r="H940" s="397">
        <v>60</v>
      </c>
      <c r="I940" s="9" t="s">
        <v>16</v>
      </c>
    </row>
    <row r="941" spans="1:10" ht="24.75" customHeight="1" x14ac:dyDescent="0.2">
      <c r="A941" s="626"/>
      <c r="B941" s="253" t="s">
        <v>1007</v>
      </c>
      <c r="C941" s="575" t="s">
        <v>18</v>
      </c>
      <c r="D941" s="254" t="s">
        <v>375</v>
      </c>
      <c r="E941" s="256"/>
      <c r="F941" s="256">
        <v>350</v>
      </c>
      <c r="G941" s="575"/>
      <c r="H941" s="398"/>
      <c r="I941" s="9" t="s">
        <v>16</v>
      </c>
      <c r="J941" s="1"/>
    </row>
    <row r="942" spans="1:10" ht="35.25" customHeight="1" x14ac:dyDescent="0.2">
      <c r="A942" s="626"/>
      <c r="B942" s="253" t="s">
        <v>1008</v>
      </c>
      <c r="C942" s="575" t="s">
        <v>18</v>
      </c>
      <c r="D942" s="254" t="s">
        <v>375</v>
      </c>
      <c r="E942" s="235"/>
      <c r="F942" s="256">
        <v>80</v>
      </c>
      <c r="G942" s="575"/>
      <c r="H942" s="398"/>
      <c r="I942" s="9" t="s">
        <v>16</v>
      </c>
    </row>
    <row r="943" spans="1:10" ht="44.25" customHeight="1" x14ac:dyDescent="0.2">
      <c r="A943" s="626"/>
      <c r="B943" s="253" t="s">
        <v>1009</v>
      </c>
      <c r="C943" s="575" t="s">
        <v>18</v>
      </c>
      <c r="D943" s="254" t="s">
        <v>375</v>
      </c>
      <c r="E943" s="256">
        <v>15</v>
      </c>
      <c r="F943" s="256"/>
      <c r="G943" s="575"/>
      <c r="H943" s="398"/>
      <c r="I943" s="9" t="s">
        <v>16</v>
      </c>
    </row>
    <row r="944" spans="1:10" ht="44.25" customHeight="1" x14ac:dyDescent="0.2">
      <c r="A944" s="626"/>
      <c r="B944" s="253" t="s">
        <v>1010</v>
      </c>
      <c r="C944" s="575" t="s">
        <v>18</v>
      </c>
      <c r="D944" s="254" t="s">
        <v>375</v>
      </c>
      <c r="E944" s="256">
        <v>85</v>
      </c>
      <c r="F944" s="256"/>
      <c r="G944" s="575"/>
      <c r="H944" s="398"/>
      <c r="I944" s="9" t="s">
        <v>16</v>
      </c>
    </row>
    <row r="945" spans="1:10" ht="33.75" customHeight="1" x14ac:dyDescent="0.2">
      <c r="A945" s="626"/>
      <c r="B945" s="253" t="s">
        <v>1011</v>
      </c>
      <c r="C945" s="575" t="s">
        <v>18</v>
      </c>
      <c r="D945" s="254" t="s">
        <v>375</v>
      </c>
      <c r="E945" s="256">
        <v>120</v>
      </c>
      <c r="F945" s="231"/>
      <c r="G945" s="575"/>
      <c r="H945" s="398"/>
      <c r="I945" s="9" t="s">
        <v>16</v>
      </c>
    </row>
    <row r="946" spans="1:10" ht="22.5" customHeight="1" x14ac:dyDescent="0.2">
      <c r="A946" s="626"/>
      <c r="B946" s="253" t="s">
        <v>1012</v>
      </c>
      <c r="C946" s="575" t="s">
        <v>18</v>
      </c>
      <c r="D946" s="254" t="s">
        <v>44</v>
      </c>
      <c r="E946" s="231"/>
      <c r="F946" s="256">
        <v>2000</v>
      </c>
      <c r="G946" s="575"/>
      <c r="H946" s="398"/>
      <c r="I946" s="9" t="s">
        <v>16</v>
      </c>
    </row>
    <row r="947" spans="1:10" ht="79.5" customHeight="1" x14ac:dyDescent="0.2">
      <c r="A947" s="626"/>
      <c r="B947" s="253" t="s">
        <v>1013</v>
      </c>
      <c r="C947" s="575" t="s">
        <v>18</v>
      </c>
      <c r="D947" s="254" t="s">
        <v>375</v>
      </c>
      <c r="E947" s="256">
        <v>850</v>
      </c>
      <c r="F947" s="256"/>
      <c r="G947" s="575"/>
      <c r="H947" s="398"/>
      <c r="I947" s="9" t="s">
        <v>16</v>
      </c>
    </row>
    <row r="948" spans="1:10" ht="30" customHeight="1" x14ac:dyDescent="0.2">
      <c r="A948" s="626"/>
      <c r="B948" s="241" t="s">
        <v>1014</v>
      </c>
      <c r="C948" s="575" t="s">
        <v>683</v>
      </c>
      <c r="D948" s="575" t="s">
        <v>272</v>
      </c>
      <c r="E948" s="257">
        <v>300</v>
      </c>
      <c r="F948" s="574"/>
      <c r="G948" s="574"/>
      <c r="H948" s="380"/>
      <c r="I948" s="3" t="s">
        <v>144</v>
      </c>
    </row>
    <row r="949" spans="1:10" ht="57.75" customHeight="1" x14ac:dyDescent="0.2">
      <c r="A949" s="626"/>
      <c r="B949" s="253" t="s">
        <v>1015</v>
      </c>
      <c r="C949" s="575" t="s">
        <v>18</v>
      </c>
      <c r="D949" s="254" t="s">
        <v>375</v>
      </c>
      <c r="E949" s="256">
        <v>15</v>
      </c>
      <c r="F949" s="256"/>
      <c r="G949" s="575"/>
      <c r="H949" s="398"/>
      <c r="I949" s="3" t="s">
        <v>16</v>
      </c>
    </row>
    <row r="950" spans="1:10" ht="69" customHeight="1" x14ac:dyDescent="0.2">
      <c r="A950" s="626"/>
      <c r="B950" s="253" t="s">
        <v>1016</v>
      </c>
      <c r="C950" s="575" t="s">
        <v>18</v>
      </c>
      <c r="D950" s="254" t="s">
        <v>44</v>
      </c>
      <c r="E950" s="235"/>
      <c r="F950" s="575"/>
      <c r="G950" s="575"/>
      <c r="H950" s="397">
        <v>500</v>
      </c>
      <c r="I950" s="3" t="s">
        <v>16</v>
      </c>
    </row>
    <row r="951" spans="1:10" ht="24.75" customHeight="1" x14ac:dyDescent="0.2">
      <c r="A951" s="626"/>
      <c r="B951" s="253" t="s">
        <v>1017</v>
      </c>
      <c r="C951" s="575" t="s">
        <v>18</v>
      </c>
      <c r="D951" s="254" t="s">
        <v>44</v>
      </c>
      <c r="E951" s="235"/>
      <c r="F951" s="575"/>
      <c r="G951" s="575"/>
      <c r="H951" s="397">
        <v>500</v>
      </c>
      <c r="I951" s="3" t="s">
        <v>16</v>
      </c>
    </row>
    <row r="952" spans="1:10" ht="37.5" customHeight="1" x14ac:dyDescent="0.2">
      <c r="A952" s="626"/>
      <c r="B952" s="231" t="s">
        <v>1018</v>
      </c>
      <c r="C952" s="574" t="s">
        <v>30</v>
      </c>
      <c r="D952" s="574" t="s">
        <v>143</v>
      </c>
      <c r="E952" s="126">
        <v>3506.8150000000001</v>
      </c>
      <c r="F952" s="258"/>
      <c r="G952" s="574"/>
      <c r="H952" s="380"/>
      <c r="I952" s="3" t="s">
        <v>144</v>
      </c>
    </row>
    <row r="953" spans="1:10" ht="67.5" customHeight="1" x14ac:dyDescent="0.2">
      <c r="A953" s="626"/>
      <c r="B953" s="231" t="s">
        <v>1019</v>
      </c>
      <c r="C953" s="575" t="s">
        <v>269</v>
      </c>
      <c r="D953" s="234" t="s">
        <v>675</v>
      </c>
      <c r="E953" s="126"/>
      <c r="F953" s="236"/>
      <c r="G953" s="574"/>
      <c r="H953" s="364">
        <v>1000</v>
      </c>
      <c r="I953" s="3" t="s">
        <v>16</v>
      </c>
    </row>
    <row r="954" spans="1:10" ht="40.5" customHeight="1" x14ac:dyDescent="0.2">
      <c r="A954" s="626"/>
      <c r="B954" s="241" t="s">
        <v>1020</v>
      </c>
      <c r="C954" s="249" t="s">
        <v>336</v>
      </c>
      <c r="D954" s="259" t="s">
        <v>442</v>
      </c>
      <c r="E954" s="126">
        <v>822.08947999999998</v>
      </c>
      <c r="F954" s="236"/>
      <c r="G954" s="574"/>
      <c r="H954" s="364"/>
      <c r="I954" s="3" t="s">
        <v>16</v>
      </c>
    </row>
    <row r="955" spans="1:10" ht="33.75" customHeight="1" x14ac:dyDescent="0.2">
      <c r="A955" s="626"/>
      <c r="B955" s="241" t="s">
        <v>1021</v>
      </c>
      <c r="C955" s="574" t="s">
        <v>18</v>
      </c>
      <c r="D955" s="574" t="s">
        <v>375</v>
      </c>
      <c r="E955" s="126"/>
      <c r="F955" s="126"/>
      <c r="G955" s="574"/>
      <c r="H955" s="382">
        <v>97</v>
      </c>
      <c r="I955" s="3" t="s">
        <v>16</v>
      </c>
      <c r="J955" s="1"/>
    </row>
    <row r="956" spans="1:10" ht="33.75" customHeight="1" x14ac:dyDescent="0.2">
      <c r="A956" s="626"/>
      <c r="B956" s="241" t="s">
        <v>1022</v>
      </c>
      <c r="C956" s="574" t="s">
        <v>18</v>
      </c>
      <c r="D956" s="574" t="s">
        <v>375</v>
      </c>
      <c r="E956" s="126"/>
      <c r="F956" s="126"/>
      <c r="G956" s="574"/>
      <c r="H956" s="382">
        <v>98</v>
      </c>
      <c r="I956" s="3" t="s">
        <v>16</v>
      </c>
      <c r="J956" s="1"/>
    </row>
    <row r="957" spans="1:10" ht="37.5" customHeight="1" x14ac:dyDescent="0.2">
      <c r="A957" s="626"/>
      <c r="B957" s="241" t="s">
        <v>1023</v>
      </c>
      <c r="C957" s="574" t="s">
        <v>18</v>
      </c>
      <c r="D957" s="574" t="s">
        <v>375</v>
      </c>
      <c r="E957" s="126"/>
      <c r="F957" s="126">
        <v>94</v>
      </c>
      <c r="G957" s="574"/>
      <c r="H957" s="380"/>
      <c r="I957" s="3" t="s">
        <v>16</v>
      </c>
      <c r="J957" s="1"/>
    </row>
    <row r="958" spans="1:10" ht="33.75" customHeight="1" x14ac:dyDescent="0.2">
      <c r="A958" s="626"/>
      <c r="B958" s="241" t="s">
        <v>1024</v>
      </c>
      <c r="C958" s="574" t="s">
        <v>18</v>
      </c>
      <c r="D958" s="574" t="s">
        <v>375</v>
      </c>
      <c r="E958" s="235"/>
      <c r="F958" s="235"/>
      <c r="G958" s="126">
        <v>102</v>
      </c>
      <c r="H958" s="380"/>
      <c r="I958" s="3" t="s">
        <v>16</v>
      </c>
    </row>
    <row r="959" spans="1:10" ht="33.75" customHeight="1" x14ac:dyDescent="0.2">
      <c r="A959" s="626"/>
      <c r="B959" s="241" t="s">
        <v>1025</v>
      </c>
      <c r="C959" s="574" t="s">
        <v>18</v>
      </c>
      <c r="D959" s="574" t="s">
        <v>375</v>
      </c>
      <c r="E959" s="126">
        <v>7996</v>
      </c>
      <c r="F959" s="126"/>
      <c r="G959" s="574"/>
      <c r="H959" s="380"/>
      <c r="I959" s="3" t="s">
        <v>16</v>
      </c>
    </row>
    <row r="960" spans="1:10" ht="35.25" customHeight="1" x14ac:dyDescent="0.2">
      <c r="A960" s="626"/>
      <c r="B960" s="241" t="s">
        <v>1026</v>
      </c>
      <c r="C960" s="574" t="s">
        <v>18</v>
      </c>
      <c r="D960" s="574" t="s">
        <v>375</v>
      </c>
      <c r="E960" s="126">
        <v>1135</v>
      </c>
      <c r="F960" s="126"/>
      <c r="G960" s="574"/>
      <c r="H960" s="380"/>
      <c r="I960" s="3" t="s">
        <v>16</v>
      </c>
    </row>
    <row r="961" spans="1:10" ht="38.25" customHeight="1" x14ac:dyDescent="0.2">
      <c r="A961" s="626"/>
      <c r="B961" s="241" t="s">
        <v>1027</v>
      </c>
      <c r="C961" s="574" t="s">
        <v>18</v>
      </c>
      <c r="D961" s="574" t="s">
        <v>375</v>
      </c>
      <c r="E961" s="235"/>
      <c r="F961" s="126">
        <v>240</v>
      </c>
      <c r="G961" s="574"/>
      <c r="H961" s="380"/>
      <c r="I961" s="3" t="s">
        <v>16</v>
      </c>
    </row>
    <row r="962" spans="1:10" ht="36" customHeight="1" x14ac:dyDescent="0.2">
      <c r="A962" s="626"/>
      <c r="B962" s="241" t="s">
        <v>1028</v>
      </c>
      <c r="C962" s="574" t="s">
        <v>18</v>
      </c>
      <c r="D962" s="574" t="s">
        <v>375</v>
      </c>
      <c r="E962" s="235"/>
      <c r="F962" s="260"/>
      <c r="G962" s="126">
        <v>600</v>
      </c>
      <c r="H962" s="380"/>
      <c r="I962" s="3" t="s">
        <v>16</v>
      </c>
    </row>
    <row r="963" spans="1:10" ht="36.75" customHeight="1" x14ac:dyDescent="0.2">
      <c r="A963" s="626"/>
      <c r="B963" s="241" t="s">
        <v>1029</v>
      </c>
      <c r="C963" s="574" t="s">
        <v>18</v>
      </c>
      <c r="D963" s="574" t="s">
        <v>375</v>
      </c>
      <c r="E963" s="126">
        <v>910</v>
      </c>
      <c r="F963" s="260"/>
      <c r="G963" s="574"/>
      <c r="H963" s="380"/>
      <c r="I963" s="3" t="s">
        <v>16</v>
      </c>
      <c r="J963" s="1"/>
    </row>
    <row r="964" spans="1:10" ht="36" customHeight="1" x14ac:dyDescent="0.2">
      <c r="A964" s="626"/>
      <c r="B964" s="241" t="s">
        <v>1030</v>
      </c>
      <c r="C964" s="574" t="s">
        <v>18</v>
      </c>
      <c r="D964" s="574" t="s">
        <v>375</v>
      </c>
      <c r="E964" s="235"/>
      <c r="F964" s="260"/>
      <c r="G964" s="126">
        <v>392</v>
      </c>
      <c r="H964" s="380"/>
      <c r="I964" s="3" t="s">
        <v>16</v>
      </c>
    </row>
    <row r="965" spans="1:10" ht="33" customHeight="1" x14ac:dyDescent="0.2">
      <c r="A965" s="626"/>
      <c r="B965" s="241" t="s">
        <v>1031</v>
      </c>
      <c r="C965" s="574" t="s">
        <v>18</v>
      </c>
      <c r="D965" s="574" t="s">
        <v>375</v>
      </c>
      <c r="E965" s="260"/>
      <c r="F965" s="126">
        <v>112</v>
      </c>
      <c r="G965" s="574"/>
      <c r="H965" s="380"/>
      <c r="I965" s="3" t="s">
        <v>16</v>
      </c>
    </row>
    <row r="966" spans="1:10" ht="35.25" customHeight="1" x14ac:dyDescent="0.2">
      <c r="A966" s="626"/>
      <c r="B966" s="241" t="s">
        <v>1032</v>
      </c>
      <c r="C966" s="574" t="s">
        <v>18</v>
      </c>
      <c r="D966" s="574" t="s">
        <v>375</v>
      </c>
      <c r="E966" s="235"/>
      <c r="F966" s="126">
        <v>398</v>
      </c>
      <c r="G966" s="574"/>
      <c r="H966" s="380"/>
      <c r="I966" s="3" t="s">
        <v>16</v>
      </c>
    </row>
    <row r="967" spans="1:10" ht="37.5" customHeight="1" x14ac:dyDescent="0.2">
      <c r="A967" s="626"/>
      <c r="B967" s="241" t="s">
        <v>1033</v>
      </c>
      <c r="C967" s="574" t="s">
        <v>18</v>
      </c>
      <c r="D967" s="574" t="s">
        <v>375</v>
      </c>
      <c r="E967" s="235"/>
      <c r="F967" s="126">
        <v>395</v>
      </c>
      <c r="G967" s="574"/>
      <c r="H967" s="380"/>
      <c r="I967" s="3" t="s">
        <v>16</v>
      </c>
    </row>
    <row r="968" spans="1:10" ht="33.75" customHeight="1" x14ac:dyDescent="0.2">
      <c r="A968" s="626"/>
      <c r="B968" s="241" t="s">
        <v>1034</v>
      </c>
      <c r="C968" s="574" t="s">
        <v>18</v>
      </c>
      <c r="D968" s="574" t="s">
        <v>375</v>
      </c>
      <c r="E968" s="235"/>
      <c r="F968" s="260"/>
      <c r="G968" s="574"/>
      <c r="H968" s="364">
        <v>96</v>
      </c>
      <c r="I968" s="3" t="s">
        <v>16</v>
      </c>
    </row>
    <row r="969" spans="1:10" ht="36.75" customHeight="1" x14ac:dyDescent="0.2">
      <c r="A969" s="626"/>
      <c r="B969" s="241" t="s">
        <v>1035</v>
      </c>
      <c r="C969" s="574" t="s">
        <v>18</v>
      </c>
      <c r="D969" s="574" t="s">
        <v>375</v>
      </c>
      <c r="E969" s="235"/>
      <c r="F969" s="260"/>
      <c r="G969" s="126">
        <v>3987</v>
      </c>
      <c r="H969" s="380"/>
      <c r="I969" s="3" t="s">
        <v>16</v>
      </c>
    </row>
    <row r="970" spans="1:10" ht="33.75" customHeight="1" x14ac:dyDescent="0.2">
      <c r="A970" s="626"/>
      <c r="B970" s="241" t="s">
        <v>1036</v>
      </c>
      <c r="C970" s="574" t="s">
        <v>18</v>
      </c>
      <c r="D970" s="574" t="s">
        <v>375</v>
      </c>
      <c r="E970" s="235"/>
      <c r="F970" s="126">
        <v>215</v>
      </c>
      <c r="G970" s="574"/>
      <c r="H970" s="380"/>
      <c r="I970" s="3" t="s">
        <v>16</v>
      </c>
    </row>
    <row r="971" spans="1:10" ht="38.25" customHeight="1" x14ac:dyDescent="0.2">
      <c r="A971" s="626"/>
      <c r="B971" s="241" t="s">
        <v>1037</v>
      </c>
      <c r="C971" s="574" t="s">
        <v>18</v>
      </c>
      <c r="D971" s="574" t="s">
        <v>375</v>
      </c>
      <c r="E971" s="235"/>
      <c r="F971" s="126"/>
      <c r="G971" s="126">
        <v>97</v>
      </c>
      <c r="H971" s="380"/>
      <c r="I971" s="3" t="s">
        <v>16</v>
      </c>
    </row>
    <row r="972" spans="1:10" ht="33.75" customHeight="1" x14ac:dyDescent="0.2">
      <c r="A972" s="626"/>
      <c r="B972" s="241" t="s">
        <v>1038</v>
      </c>
      <c r="C972" s="574" t="s">
        <v>18</v>
      </c>
      <c r="D972" s="574" t="s">
        <v>375</v>
      </c>
      <c r="E972" s="235"/>
      <c r="F972" s="126">
        <v>2796</v>
      </c>
      <c r="G972" s="574"/>
      <c r="H972" s="380"/>
      <c r="I972" s="3" t="s">
        <v>16</v>
      </c>
    </row>
    <row r="973" spans="1:10" ht="36" customHeight="1" x14ac:dyDescent="0.2">
      <c r="A973" s="626"/>
      <c r="B973" s="241" t="s">
        <v>1039</v>
      </c>
      <c r="C973" s="574" t="s">
        <v>18</v>
      </c>
      <c r="D973" s="574" t="s">
        <v>375</v>
      </c>
      <c r="E973" s="235"/>
      <c r="F973" s="126">
        <v>1095</v>
      </c>
      <c r="G973" s="574"/>
      <c r="H973" s="380"/>
      <c r="I973" s="3" t="s">
        <v>16</v>
      </c>
    </row>
    <row r="974" spans="1:10" ht="36" customHeight="1" x14ac:dyDescent="0.2">
      <c r="A974" s="626"/>
      <c r="B974" s="241" t="s">
        <v>1040</v>
      </c>
      <c r="C974" s="574" t="s">
        <v>18</v>
      </c>
      <c r="D974" s="574" t="s">
        <v>375</v>
      </c>
      <c r="E974" s="235"/>
      <c r="F974" s="126"/>
      <c r="G974" s="126">
        <v>300</v>
      </c>
      <c r="H974" s="380"/>
      <c r="I974" s="3" t="s">
        <v>16</v>
      </c>
    </row>
    <row r="975" spans="1:10" ht="35.25" customHeight="1" x14ac:dyDescent="0.2">
      <c r="A975" s="626"/>
      <c r="B975" s="241" t="s">
        <v>1041</v>
      </c>
      <c r="C975" s="574" t="s">
        <v>18</v>
      </c>
      <c r="D975" s="574" t="s">
        <v>375</v>
      </c>
      <c r="E975" s="235"/>
      <c r="F975" s="126"/>
      <c r="G975" s="126"/>
      <c r="H975" s="382">
        <v>1500</v>
      </c>
      <c r="I975" s="3" t="s">
        <v>16</v>
      </c>
    </row>
    <row r="976" spans="1:10" ht="38.25" customHeight="1" x14ac:dyDescent="0.2">
      <c r="A976" s="626"/>
      <c r="B976" s="241" t="s">
        <v>1042</v>
      </c>
      <c r="C976" s="574" t="s">
        <v>18</v>
      </c>
      <c r="D976" s="574" t="s">
        <v>375</v>
      </c>
      <c r="E976" s="235"/>
      <c r="F976" s="126"/>
      <c r="G976" s="574"/>
      <c r="H976" s="364">
        <v>3465</v>
      </c>
      <c r="I976" s="3" t="s">
        <v>16</v>
      </c>
    </row>
    <row r="977" spans="1:10" ht="33.75" customHeight="1" x14ac:dyDescent="0.2">
      <c r="A977" s="626"/>
      <c r="B977" s="241" t="s">
        <v>1043</v>
      </c>
      <c r="C977" s="574" t="s">
        <v>18</v>
      </c>
      <c r="D977" s="574" t="s">
        <v>375</v>
      </c>
      <c r="E977" s="235"/>
      <c r="F977" s="126">
        <v>397</v>
      </c>
      <c r="G977" s="574"/>
      <c r="H977" s="380"/>
      <c r="I977" s="3" t="s">
        <v>16</v>
      </c>
    </row>
    <row r="978" spans="1:10" ht="33.75" customHeight="1" x14ac:dyDescent="0.2">
      <c r="A978" s="626"/>
      <c r="B978" s="241" t="s">
        <v>1044</v>
      </c>
      <c r="C978" s="574" t="s">
        <v>18</v>
      </c>
      <c r="D978" s="574" t="s">
        <v>375</v>
      </c>
      <c r="E978" s="235"/>
      <c r="F978" s="260"/>
      <c r="G978" s="574"/>
      <c r="H978" s="364">
        <v>145</v>
      </c>
      <c r="I978" s="3" t="s">
        <v>16</v>
      </c>
    </row>
    <row r="979" spans="1:10" ht="33.75" customHeight="1" x14ac:dyDescent="0.2">
      <c r="A979" s="626"/>
      <c r="B979" s="241" t="s">
        <v>1045</v>
      </c>
      <c r="C979" s="574" t="s">
        <v>18</v>
      </c>
      <c r="D979" s="574" t="s">
        <v>375</v>
      </c>
      <c r="E979" s="235"/>
      <c r="F979" s="260">
        <v>100</v>
      </c>
      <c r="G979" s="126">
        <v>2175</v>
      </c>
      <c r="H979" s="380"/>
      <c r="I979" s="3" t="s">
        <v>16</v>
      </c>
    </row>
    <row r="980" spans="1:10" ht="33.75" customHeight="1" x14ac:dyDescent="0.2">
      <c r="A980" s="626"/>
      <c r="B980" s="241" t="s">
        <v>1046</v>
      </c>
      <c r="C980" s="574" t="s">
        <v>18</v>
      </c>
      <c r="D980" s="574" t="s">
        <v>375</v>
      </c>
      <c r="E980" s="235"/>
      <c r="F980" s="260"/>
      <c r="G980" s="574"/>
      <c r="H980" s="364">
        <v>3000</v>
      </c>
      <c r="I980" s="3" t="s">
        <v>16</v>
      </c>
    </row>
    <row r="981" spans="1:10" ht="33.75" customHeight="1" x14ac:dyDescent="0.2">
      <c r="A981" s="626"/>
      <c r="B981" s="241" t="s">
        <v>1047</v>
      </c>
      <c r="C981" s="574" t="s">
        <v>18</v>
      </c>
      <c r="D981" s="574" t="s">
        <v>375</v>
      </c>
      <c r="E981" s="260"/>
      <c r="F981" s="235"/>
      <c r="G981" s="126">
        <v>198</v>
      </c>
      <c r="H981" s="380"/>
      <c r="I981" s="3" t="s">
        <v>16</v>
      </c>
    </row>
    <row r="982" spans="1:10" ht="33.75" customHeight="1" x14ac:dyDescent="0.2">
      <c r="A982" s="626"/>
      <c r="B982" s="241" t="s">
        <v>1048</v>
      </c>
      <c r="C982" s="574" t="s">
        <v>18</v>
      </c>
      <c r="D982" s="574" t="s">
        <v>375</v>
      </c>
      <c r="E982" s="235"/>
      <c r="F982" s="260"/>
      <c r="G982" s="574"/>
      <c r="H982" s="364">
        <v>143</v>
      </c>
      <c r="I982" s="3" t="s">
        <v>16</v>
      </c>
    </row>
    <row r="983" spans="1:10" ht="33.75" customHeight="1" x14ac:dyDescent="0.2">
      <c r="A983" s="626"/>
      <c r="B983" s="241" t="s">
        <v>1049</v>
      </c>
      <c r="C983" s="574" t="s">
        <v>18</v>
      </c>
      <c r="D983" s="574" t="s">
        <v>375</v>
      </c>
      <c r="E983" s="235"/>
      <c r="F983" s="260"/>
      <c r="G983" s="574"/>
      <c r="H983" s="364">
        <v>157</v>
      </c>
      <c r="I983" s="3" t="s">
        <v>16</v>
      </c>
    </row>
    <row r="984" spans="1:10" ht="36.75" customHeight="1" x14ac:dyDescent="0.2">
      <c r="A984" s="626"/>
      <c r="B984" s="241" t="s">
        <v>1050</v>
      </c>
      <c r="C984" s="574" t="s">
        <v>18</v>
      </c>
      <c r="D984" s="574" t="s">
        <v>375</v>
      </c>
      <c r="E984" s="235"/>
      <c r="F984" s="260"/>
      <c r="G984" s="574"/>
      <c r="H984" s="364">
        <v>192</v>
      </c>
      <c r="I984" s="3" t="s">
        <v>16</v>
      </c>
    </row>
    <row r="985" spans="1:10" ht="45" customHeight="1" x14ac:dyDescent="0.2">
      <c r="A985" s="626"/>
      <c r="B985" s="241" t="s">
        <v>1051</v>
      </c>
      <c r="C985" s="574" t="s">
        <v>18</v>
      </c>
      <c r="D985" s="574" t="s">
        <v>375</v>
      </c>
      <c r="E985" s="235"/>
      <c r="F985" s="126">
        <v>1583</v>
      </c>
      <c r="G985" s="574"/>
      <c r="H985" s="364">
        <v>1583</v>
      </c>
      <c r="I985" s="3" t="s">
        <v>16</v>
      </c>
    </row>
    <row r="986" spans="1:10" ht="33.75" customHeight="1" x14ac:dyDescent="0.2">
      <c r="A986" s="626"/>
      <c r="B986" s="241" t="s">
        <v>1052</v>
      </c>
      <c r="C986" s="574" t="s">
        <v>18</v>
      </c>
      <c r="D986" s="574" t="s">
        <v>375</v>
      </c>
      <c r="E986" s="235"/>
      <c r="F986" s="260"/>
      <c r="G986" s="574"/>
      <c r="H986" s="364">
        <v>396</v>
      </c>
      <c r="I986" s="3" t="s">
        <v>16</v>
      </c>
    </row>
    <row r="987" spans="1:10" ht="33.75" customHeight="1" x14ac:dyDescent="0.2">
      <c r="A987" s="626"/>
      <c r="B987" s="241" t="s">
        <v>1053</v>
      </c>
      <c r="C987" s="574" t="s">
        <v>18</v>
      </c>
      <c r="D987" s="574" t="s">
        <v>375</v>
      </c>
      <c r="E987" s="235"/>
      <c r="F987" s="260"/>
      <c r="G987" s="574"/>
      <c r="H987" s="364">
        <v>20</v>
      </c>
      <c r="I987" s="3" t="s">
        <v>16</v>
      </c>
    </row>
    <row r="988" spans="1:10" ht="36" customHeight="1" x14ac:dyDescent="0.2">
      <c r="A988" s="626"/>
      <c r="B988" s="241" t="s">
        <v>1054</v>
      </c>
      <c r="C988" s="574" t="s">
        <v>18</v>
      </c>
      <c r="D988" s="574" t="s">
        <v>375</v>
      </c>
      <c r="E988" s="235"/>
      <c r="F988" s="260"/>
      <c r="G988" s="574"/>
      <c r="H988" s="364">
        <v>20</v>
      </c>
      <c r="I988" s="3" t="s">
        <v>16</v>
      </c>
    </row>
    <row r="989" spans="1:10" ht="37.5" customHeight="1" x14ac:dyDescent="0.2">
      <c r="A989" s="626"/>
      <c r="B989" s="241" t="s">
        <v>1055</v>
      </c>
      <c r="C989" s="574" t="s">
        <v>1056</v>
      </c>
      <c r="D989" s="574" t="s">
        <v>1057</v>
      </c>
      <c r="E989" s="126">
        <v>320</v>
      </c>
      <c r="F989" s="260"/>
      <c r="G989" s="574"/>
      <c r="H989" s="364"/>
      <c r="I989" s="3" t="s">
        <v>16</v>
      </c>
    </row>
    <row r="990" spans="1:10" ht="33.75" customHeight="1" thickBot="1" x14ac:dyDescent="0.25">
      <c r="A990" s="627"/>
      <c r="B990" s="390" t="s">
        <v>1058</v>
      </c>
      <c r="C990" s="377" t="s">
        <v>18</v>
      </c>
      <c r="D990" s="377" t="s">
        <v>375</v>
      </c>
      <c r="E990" s="543"/>
      <c r="F990" s="399"/>
      <c r="G990" s="377"/>
      <c r="H990" s="378">
        <v>293</v>
      </c>
      <c r="I990" s="3" t="s">
        <v>16</v>
      </c>
    </row>
    <row r="991" spans="1:10" ht="35.25" customHeight="1" x14ac:dyDescent="0.2">
      <c r="A991" s="617" t="s">
        <v>1059</v>
      </c>
      <c r="B991" s="10" t="s">
        <v>1060</v>
      </c>
      <c r="C991" s="242" t="s">
        <v>967</v>
      </c>
      <c r="D991" s="400" t="s">
        <v>143</v>
      </c>
      <c r="E991" s="467">
        <v>105.83</v>
      </c>
      <c r="F991" s="404"/>
      <c r="G991" s="11"/>
      <c r="H991" s="264"/>
      <c r="I991" s="9" t="s">
        <v>144</v>
      </c>
      <c r="J991" s="1"/>
    </row>
    <row r="992" spans="1:10" ht="33.75" customHeight="1" x14ac:dyDescent="0.2">
      <c r="A992" s="618"/>
      <c r="B992" s="241" t="s">
        <v>1061</v>
      </c>
      <c r="C992" s="254" t="s">
        <v>967</v>
      </c>
      <c r="D992" s="401" t="s">
        <v>143</v>
      </c>
      <c r="E992" s="467">
        <v>93.3</v>
      </c>
      <c r="F992" s="405"/>
      <c r="G992" s="574"/>
      <c r="H992" s="248"/>
      <c r="I992" s="9" t="s">
        <v>144</v>
      </c>
      <c r="J992" s="1"/>
    </row>
    <row r="993" spans="1:10" ht="38.25" customHeight="1" x14ac:dyDescent="0.2">
      <c r="A993" s="618"/>
      <c r="B993" s="241" t="s">
        <v>1062</v>
      </c>
      <c r="C993" s="254" t="s">
        <v>967</v>
      </c>
      <c r="D993" s="401" t="s">
        <v>143</v>
      </c>
      <c r="E993" s="419">
        <v>952</v>
      </c>
      <c r="F993" s="405"/>
      <c r="G993" s="574"/>
      <c r="H993" s="248"/>
      <c r="I993" s="9" t="s">
        <v>144</v>
      </c>
      <c r="J993" s="1"/>
    </row>
    <row r="994" spans="1:10" ht="36.75" customHeight="1" x14ac:dyDescent="0.2">
      <c r="A994" s="618"/>
      <c r="B994" s="241" t="s">
        <v>1063</v>
      </c>
      <c r="C994" s="254" t="s">
        <v>967</v>
      </c>
      <c r="D994" s="401" t="s">
        <v>143</v>
      </c>
      <c r="E994" s="419">
        <v>534.54</v>
      </c>
      <c r="F994" s="405"/>
      <c r="G994" s="574"/>
      <c r="H994" s="248"/>
      <c r="I994" s="9" t="s">
        <v>144</v>
      </c>
      <c r="J994" s="1"/>
    </row>
    <row r="995" spans="1:10" ht="36.75" customHeight="1" x14ac:dyDescent="0.2">
      <c r="A995" s="618"/>
      <c r="B995" s="265" t="s">
        <v>1064</v>
      </c>
      <c r="C995" s="254" t="s">
        <v>967</v>
      </c>
      <c r="D995" s="401" t="s">
        <v>143</v>
      </c>
      <c r="E995" s="546">
        <v>414.36</v>
      </c>
      <c r="F995" s="405"/>
      <c r="G995" s="574"/>
      <c r="H995" s="248"/>
      <c r="I995" s="9" t="s">
        <v>144</v>
      </c>
      <c r="J995" s="1"/>
    </row>
    <row r="996" spans="1:10" ht="22.5" customHeight="1" x14ac:dyDescent="0.2">
      <c r="A996" s="618"/>
      <c r="B996" s="266" t="s">
        <v>1065</v>
      </c>
      <c r="C996" s="575" t="s">
        <v>269</v>
      </c>
      <c r="D996" s="402" t="s">
        <v>272</v>
      </c>
      <c r="E996" s="501">
        <v>300</v>
      </c>
      <c r="F996" s="405"/>
      <c r="G996" s="574"/>
      <c r="H996" s="248"/>
      <c r="I996" s="9" t="s">
        <v>144</v>
      </c>
      <c r="J996" s="1"/>
    </row>
    <row r="997" spans="1:10" ht="22.5" customHeight="1" x14ac:dyDescent="0.2">
      <c r="A997" s="618"/>
      <c r="B997" s="266" t="s">
        <v>1066</v>
      </c>
      <c r="C997" s="575" t="s">
        <v>269</v>
      </c>
      <c r="D997" s="402" t="s">
        <v>272</v>
      </c>
      <c r="E997" s="501">
        <v>50</v>
      </c>
      <c r="F997" s="405"/>
      <c r="G997" s="574"/>
      <c r="H997" s="248"/>
      <c r="I997" s="9" t="s">
        <v>144</v>
      </c>
      <c r="J997" s="1"/>
    </row>
    <row r="998" spans="1:10" ht="45" customHeight="1" x14ac:dyDescent="0.2">
      <c r="A998" s="618"/>
      <c r="B998" s="231" t="s">
        <v>1067</v>
      </c>
      <c r="C998" s="125" t="s">
        <v>348</v>
      </c>
      <c r="D998" s="403" t="s">
        <v>391</v>
      </c>
      <c r="E998" s="419"/>
      <c r="F998" s="406">
        <v>70</v>
      </c>
      <c r="G998" s="574"/>
      <c r="H998" s="248"/>
      <c r="I998" s="9" t="s">
        <v>392</v>
      </c>
      <c r="J998" s="1"/>
    </row>
    <row r="999" spans="1:10" ht="33.75" customHeight="1" x14ac:dyDescent="0.2">
      <c r="A999" s="618"/>
      <c r="B999" s="263" t="s">
        <v>1070</v>
      </c>
      <c r="C999" s="574" t="s">
        <v>967</v>
      </c>
      <c r="D999" s="402" t="s">
        <v>1071</v>
      </c>
      <c r="E999" s="546">
        <v>196</v>
      </c>
      <c r="F999" s="407">
        <v>230</v>
      </c>
      <c r="G999" s="262"/>
      <c r="H999" s="267"/>
      <c r="I999" s="9" t="s">
        <v>144</v>
      </c>
      <c r="J999" s="1"/>
    </row>
    <row r="1000" spans="1:10" ht="47.25" customHeight="1" x14ac:dyDescent="0.2">
      <c r="A1000" s="618"/>
      <c r="B1000" s="241" t="s">
        <v>1072</v>
      </c>
      <c r="C1000" s="574" t="s">
        <v>967</v>
      </c>
      <c r="D1000" s="402" t="s">
        <v>1073</v>
      </c>
      <c r="E1000" s="546">
        <v>96</v>
      </c>
      <c r="F1000" s="407">
        <v>120</v>
      </c>
      <c r="G1000" s="262"/>
      <c r="H1000" s="267"/>
      <c r="I1000" s="9" t="s">
        <v>144</v>
      </c>
      <c r="J1000" s="1"/>
    </row>
    <row r="1001" spans="1:10" ht="69.75" customHeight="1" thickBot="1" x14ac:dyDescent="0.25">
      <c r="A1001" s="619"/>
      <c r="B1001" s="549" t="s">
        <v>1076</v>
      </c>
      <c r="C1001" s="18" t="s">
        <v>967</v>
      </c>
      <c r="D1001" s="583" t="s">
        <v>143</v>
      </c>
      <c r="E1001" s="546">
        <v>235.8</v>
      </c>
      <c r="F1001" s="584"/>
      <c r="G1001" s="251"/>
      <c r="H1001" s="585"/>
      <c r="I1001" s="9" t="s">
        <v>144</v>
      </c>
      <c r="J1001" s="1"/>
    </row>
    <row r="1002" spans="1:10" ht="33.75" customHeight="1" x14ac:dyDescent="0.2">
      <c r="A1002" s="622" t="s">
        <v>1079</v>
      </c>
      <c r="B1002" s="10" t="s">
        <v>1080</v>
      </c>
      <c r="C1002" s="11" t="s">
        <v>967</v>
      </c>
      <c r="D1002" s="12" t="s">
        <v>1071</v>
      </c>
      <c r="E1002" s="545"/>
      <c r="F1002" s="269">
        <v>110</v>
      </c>
      <c r="G1002" s="269">
        <v>130</v>
      </c>
      <c r="H1002" s="14"/>
      <c r="I1002" s="9" t="s">
        <v>144</v>
      </c>
      <c r="J1002" s="1"/>
    </row>
    <row r="1003" spans="1:10" ht="33.75" customHeight="1" x14ac:dyDescent="0.2">
      <c r="A1003" s="623"/>
      <c r="B1003" s="241" t="s">
        <v>1081</v>
      </c>
      <c r="C1003" s="574" t="s">
        <v>1082</v>
      </c>
      <c r="D1003" s="575" t="s">
        <v>1071</v>
      </c>
      <c r="E1003" s="262">
        <v>30</v>
      </c>
      <c r="F1003" s="262"/>
      <c r="G1003" s="262"/>
      <c r="H1003" s="578"/>
      <c r="I1003" s="9" t="s">
        <v>144</v>
      </c>
      <c r="J1003" s="1"/>
    </row>
    <row r="1004" spans="1:10" ht="45" customHeight="1" x14ac:dyDescent="0.2">
      <c r="A1004" s="623"/>
      <c r="B1004" s="241" t="s">
        <v>1083</v>
      </c>
      <c r="C1004" s="574" t="s">
        <v>967</v>
      </c>
      <c r="D1004" s="575" t="s">
        <v>1071</v>
      </c>
      <c r="E1004" s="262">
        <v>20</v>
      </c>
      <c r="F1004" s="262">
        <v>5</v>
      </c>
      <c r="G1004" s="262">
        <v>20</v>
      </c>
      <c r="H1004" s="578"/>
      <c r="I1004" s="9" t="s">
        <v>144</v>
      </c>
      <c r="J1004" s="1"/>
    </row>
    <row r="1005" spans="1:10" ht="36.75" customHeight="1" x14ac:dyDescent="0.2">
      <c r="A1005" s="623"/>
      <c r="B1005" s="241" t="s">
        <v>1084</v>
      </c>
      <c r="C1005" s="574" t="s">
        <v>1082</v>
      </c>
      <c r="D1005" s="575" t="s">
        <v>1071</v>
      </c>
      <c r="E1005" s="262">
        <v>50</v>
      </c>
      <c r="F1005" s="262">
        <v>50</v>
      </c>
      <c r="G1005" s="262"/>
      <c r="H1005" s="578"/>
      <c r="I1005" s="9" t="s">
        <v>144</v>
      </c>
      <c r="J1005" s="1"/>
    </row>
    <row r="1006" spans="1:10" ht="45" customHeight="1" x14ac:dyDescent="0.2">
      <c r="A1006" s="623"/>
      <c r="B1006" s="241" t="s">
        <v>1068</v>
      </c>
      <c r="C1006" s="574" t="s">
        <v>967</v>
      </c>
      <c r="D1006" s="575" t="s">
        <v>1069</v>
      </c>
      <c r="E1006" s="262">
        <v>30</v>
      </c>
      <c r="F1006" s="262">
        <v>185</v>
      </c>
      <c r="G1006" s="262">
        <v>30</v>
      </c>
      <c r="H1006" s="578"/>
      <c r="I1006" s="9" t="s">
        <v>144</v>
      </c>
      <c r="J1006" s="1"/>
    </row>
    <row r="1007" spans="1:10" ht="33" customHeight="1" x14ac:dyDescent="0.2">
      <c r="A1007" s="623"/>
      <c r="B1007" s="241" t="s">
        <v>1074</v>
      </c>
      <c r="C1007" s="574" t="s">
        <v>967</v>
      </c>
      <c r="D1007" s="575" t="s">
        <v>1071</v>
      </c>
      <c r="E1007" s="262"/>
      <c r="F1007" s="262">
        <v>450</v>
      </c>
      <c r="G1007" s="262"/>
      <c r="H1007" s="267"/>
      <c r="I1007" s="9" t="s">
        <v>144</v>
      </c>
      <c r="J1007" s="1"/>
    </row>
    <row r="1008" spans="1:10" ht="33.75" customHeight="1" x14ac:dyDescent="0.2">
      <c r="A1008" s="623"/>
      <c r="B1008" s="241" t="s">
        <v>1077</v>
      </c>
      <c r="C1008" s="574" t="s">
        <v>967</v>
      </c>
      <c r="D1008" s="575" t="s">
        <v>1078</v>
      </c>
      <c r="E1008" s="262"/>
      <c r="F1008" s="262">
        <v>190</v>
      </c>
      <c r="G1008" s="262">
        <v>250</v>
      </c>
      <c r="H1008" s="267"/>
      <c r="I1008" s="9" t="s">
        <v>144</v>
      </c>
      <c r="J1008" s="1"/>
    </row>
    <row r="1009" spans="1:10" ht="39" customHeight="1" x14ac:dyDescent="0.2">
      <c r="A1009" s="623"/>
      <c r="B1009" s="241" t="s">
        <v>1075</v>
      </c>
      <c r="C1009" s="574" t="s">
        <v>967</v>
      </c>
      <c r="D1009" s="574" t="s">
        <v>1722</v>
      </c>
      <c r="E1009" s="262">
        <v>45</v>
      </c>
      <c r="F1009" s="262">
        <v>50</v>
      </c>
      <c r="G1009" s="262"/>
      <c r="H1009" s="267"/>
      <c r="I1009" s="9" t="s">
        <v>144</v>
      </c>
      <c r="J1009" s="1"/>
    </row>
    <row r="1010" spans="1:10" ht="45" customHeight="1" x14ac:dyDescent="0.2">
      <c r="A1010" s="623"/>
      <c r="B1010" s="231" t="s">
        <v>1085</v>
      </c>
      <c r="C1010" s="126" t="s">
        <v>1086</v>
      </c>
      <c r="D1010" s="575" t="s">
        <v>1087</v>
      </c>
      <c r="E1010" s="126"/>
      <c r="F1010" s="257">
        <v>85</v>
      </c>
      <c r="G1010" s="270"/>
      <c r="H1010" s="271"/>
      <c r="I1010" s="1" t="s">
        <v>1088</v>
      </c>
      <c r="J1010" s="1"/>
    </row>
    <row r="1011" spans="1:10" ht="56.25" customHeight="1" thickBot="1" x14ac:dyDescent="0.25">
      <c r="A1011" s="624"/>
      <c r="B1011" s="50" t="s">
        <v>1089</v>
      </c>
      <c r="C1011" s="20" t="s">
        <v>1090</v>
      </c>
      <c r="D1011" s="17" t="s">
        <v>1091</v>
      </c>
      <c r="E1011" s="20">
        <v>40</v>
      </c>
      <c r="F1011" s="19"/>
      <c r="G1011" s="586"/>
      <c r="H1011" s="587"/>
      <c r="I1011" s="1" t="s">
        <v>1088</v>
      </c>
      <c r="J1011" s="1"/>
    </row>
    <row r="1012" spans="1:10" s="116" customFormat="1" ht="15" customHeight="1" thickBot="1" x14ac:dyDescent="0.3">
      <c r="A1012" s="646" t="s">
        <v>1092</v>
      </c>
      <c r="B1012" s="646"/>
      <c r="C1012" s="646"/>
      <c r="D1012" s="646"/>
      <c r="E1012" s="646"/>
      <c r="F1012" s="646"/>
      <c r="G1012" s="646"/>
      <c r="H1012" s="646"/>
      <c r="I1012" s="115" t="s">
        <v>11</v>
      </c>
      <c r="J1012" s="115"/>
    </row>
    <row r="1013" spans="1:10" ht="39" customHeight="1" x14ac:dyDescent="0.2">
      <c r="A1013" s="629" t="s">
        <v>1093</v>
      </c>
      <c r="B1013" s="25" t="s">
        <v>1094</v>
      </c>
      <c r="C1013" s="273" t="s">
        <v>269</v>
      </c>
      <c r="D1013" s="11" t="s">
        <v>1095</v>
      </c>
      <c r="E1013" s="13">
        <v>780</v>
      </c>
      <c r="F1013" s="13">
        <v>320</v>
      </c>
      <c r="G1013" s="274"/>
      <c r="H1013" s="22"/>
      <c r="I1013" s="3" t="s">
        <v>16</v>
      </c>
    </row>
    <row r="1014" spans="1:10" ht="38.25" customHeight="1" x14ac:dyDescent="0.2">
      <c r="A1014" s="630"/>
      <c r="B1014" s="530" t="s">
        <v>1096</v>
      </c>
      <c r="C1014" s="531" t="s">
        <v>269</v>
      </c>
      <c r="D1014" s="532" t="s">
        <v>412</v>
      </c>
      <c r="E1014" s="4"/>
      <c r="F1014" s="275">
        <v>700</v>
      </c>
      <c r="G1014" s="551"/>
      <c r="H1014" s="398"/>
      <c r="I1014" s="3" t="s">
        <v>16</v>
      </c>
    </row>
    <row r="1015" spans="1:10" ht="49.5" customHeight="1" x14ac:dyDescent="0.2">
      <c r="A1015" s="630"/>
      <c r="B1015" s="533" t="s">
        <v>1097</v>
      </c>
      <c r="C1015" s="534" t="s">
        <v>18</v>
      </c>
      <c r="D1015" s="534" t="s">
        <v>343</v>
      </c>
      <c r="E1015" s="535">
        <v>42.780999999999999</v>
      </c>
      <c r="F1015" s="536"/>
      <c r="G1015" s="402"/>
      <c r="H1015" s="529"/>
      <c r="I1015" s="3" t="s">
        <v>16</v>
      </c>
      <c r="J1015" s="1"/>
    </row>
    <row r="1016" spans="1:10" ht="51" customHeight="1" x14ac:dyDescent="0.2">
      <c r="A1016" s="630"/>
      <c r="B1016" s="533" t="s">
        <v>1098</v>
      </c>
      <c r="C1016" s="534" t="s">
        <v>18</v>
      </c>
      <c r="D1016" s="534" t="s">
        <v>343</v>
      </c>
      <c r="E1016" s="535">
        <v>447.91699999999997</v>
      </c>
      <c r="F1016" s="536"/>
      <c r="G1016" s="402"/>
      <c r="H1016" s="529"/>
      <c r="I1016" s="3" t="s">
        <v>16</v>
      </c>
      <c r="J1016" s="1"/>
    </row>
    <row r="1017" spans="1:10" ht="27.75" customHeight="1" x14ac:dyDescent="0.2">
      <c r="A1017" s="630"/>
      <c r="B1017" s="437" t="s">
        <v>1099</v>
      </c>
      <c r="C1017" s="422" t="s">
        <v>269</v>
      </c>
      <c r="D1017" s="423" t="s">
        <v>272</v>
      </c>
      <c r="E1017" s="428">
        <v>100</v>
      </c>
      <c r="F1017" s="424">
        <v>9760</v>
      </c>
      <c r="G1017" s="403"/>
      <c r="H1017" s="380"/>
      <c r="I1017" s="9" t="s">
        <v>144</v>
      </c>
      <c r="J1017" s="1"/>
    </row>
    <row r="1018" spans="1:10" ht="34.5" customHeight="1" x14ac:dyDescent="0.2">
      <c r="A1018" s="630"/>
      <c r="B1018" s="537" t="s">
        <v>1100</v>
      </c>
      <c r="C1018" s="422" t="s">
        <v>142</v>
      </c>
      <c r="D1018" s="423" t="s">
        <v>272</v>
      </c>
      <c r="E1018" s="424">
        <v>2000</v>
      </c>
      <c r="F1018" s="412"/>
      <c r="G1018" s="403"/>
      <c r="H1018" s="380"/>
      <c r="I1018" s="9" t="s">
        <v>144</v>
      </c>
      <c r="J1018" s="1"/>
    </row>
    <row r="1019" spans="1:10" ht="26.25" customHeight="1" x14ac:dyDescent="0.2">
      <c r="A1019" s="630"/>
      <c r="B1019" s="410" t="s">
        <v>1101</v>
      </c>
      <c r="C1019" s="427" t="s">
        <v>967</v>
      </c>
      <c r="D1019" s="427" t="s">
        <v>391</v>
      </c>
      <c r="E1019" s="419">
        <v>400</v>
      </c>
      <c r="F1019" s="419">
        <v>2000</v>
      </c>
      <c r="G1019" s="440">
        <v>2000</v>
      </c>
      <c r="H1019" s="364"/>
      <c r="I1019" s="3" t="s">
        <v>392</v>
      </c>
      <c r="J1019" s="1"/>
    </row>
    <row r="1020" spans="1:10" ht="57" customHeight="1" thickBot="1" x14ac:dyDescent="0.25">
      <c r="A1020" s="631"/>
      <c r="B1020" s="372" t="s">
        <v>1102</v>
      </c>
      <c r="C1020" s="373" t="s">
        <v>1103</v>
      </c>
      <c r="D1020" s="373" t="s">
        <v>1104</v>
      </c>
      <c r="E1020" s="393">
        <v>5000</v>
      </c>
      <c r="F1020" s="393">
        <v>17050</v>
      </c>
      <c r="G1020" s="279"/>
      <c r="H1020" s="470"/>
      <c r="I1020" s="9" t="s">
        <v>1088</v>
      </c>
      <c r="J1020" s="1"/>
    </row>
    <row r="1021" spans="1:10" ht="39.75" customHeight="1" x14ac:dyDescent="0.2">
      <c r="A1021" s="630" t="s">
        <v>1105</v>
      </c>
      <c r="B1021" s="281" t="s">
        <v>1106</v>
      </c>
      <c r="C1021" s="272" t="s">
        <v>967</v>
      </c>
      <c r="D1021" s="408" t="s">
        <v>391</v>
      </c>
      <c r="E1021" s="200">
        <v>2000</v>
      </c>
      <c r="F1021" s="129">
        <v>2750</v>
      </c>
      <c r="G1021" s="571"/>
      <c r="H1021" s="409"/>
      <c r="I1021" s="3" t="s">
        <v>392</v>
      </c>
    </row>
    <row r="1022" spans="1:10" ht="32.25" customHeight="1" x14ac:dyDescent="0.2">
      <c r="A1022" s="630"/>
      <c r="B1022" s="410" t="s">
        <v>1107</v>
      </c>
      <c r="C1022" s="411" t="s">
        <v>967</v>
      </c>
      <c r="D1022" s="412" t="s">
        <v>391</v>
      </c>
      <c r="E1022" s="413"/>
      <c r="F1022" s="414">
        <v>3600</v>
      </c>
      <c r="G1022" s="415"/>
      <c r="H1022" s="398"/>
      <c r="I1022" s="3" t="s">
        <v>392</v>
      </c>
    </row>
    <row r="1023" spans="1:10" ht="33" customHeight="1" x14ac:dyDescent="0.2">
      <c r="A1023" s="630"/>
      <c r="B1023" s="410" t="s">
        <v>1108</v>
      </c>
      <c r="C1023" s="416" t="s">
        <v>967</v>
      </c>
      <c r="D1023" s="282" t="s">
        <v>391</v>
      </c>
      <c r="E1023" s="286"/>
      <c r="F1023" s="286"/>
      <c r="G1023" s="417">
        <v>600</v>
      </c>
      <c r="H1023" s="380"/>
      <c r="I1023" s="3" t="s">
        <v>392</v>
      </c>
    </row>
    <row r="1024" spans="1:10" ht="37.5" customHeight="1" x14ac:dyDescent="0.2">
      <c r="A1024" s="630"/>
      <c r="B1024" s="410" t="s">
        <v>1109</v>
      </c>
      <c r="C1024" s="418" t="s">
        <v>967</v>
      </c>
      <c r="D1024" s="412" t="s">
        <v>391</v>
      </c>
      <c r="E1024" s="419">
        <v>300</v>
      </c>
      <c r="F1024" s="419"/>
      <c r="G1024" s="415"/>
      <c r="H1024" s="380"/>
      <c r="I1024" s="3" t="s">
        <v>392</v>
      </c>
    </row>
    <row r="1025" spans="1:10" ht="35.25" customHeight="1" x14ac:dyDescent="0.2">
      <c r="A1025" s="630"/>
      <c r="B1025" s="410" t="s">
        <v>1110</v>
      </c>
      <c r="C1025" s="418" t="s">
        <v>967</v>
      </c>
      <c r="D1025" s="412" t="s">
        <v>391</v>
      </c>
      <c r="E1025" s="419">
        <v>400</v>
      </c>
      <c r="F1025" s="419"/>
      <c r="G1025" s="415"/>
      <c r="H1025" s="380"/>
      <c r="I1025" s="3" t="s">
        <v>392</v>
      </c>
      <c r="J1025" s="1"/>
    </row>
    <row r="1026" spans="1:10" ht="37.5" customHeight="1" x14ac:dyDescent="0.2">
      <c r="A1026" s="630"/>
      <c r="B1026" s="410" t="s">
        <v>1111</v>
      </c>
      <c r="C1026" s="418" t="s">
        <v>967</v>
      </c>
      <c r="D1026" s="412" t="s">
        <v>391</v>
      </c>
      <c r="E1026" s="419"/>
      <c r="F1026" s="419">
        <v>2200</v>
      </c>
      <c r="G1026" s="415"/>
      <c r="H1026" s="380"/>
      <c r="I1026" s="3" t="s">
        <v>392</v>
      </c>
      <c r="J1026" s="1"/>
    </row>
    <row r="1027" spans="1:10" ht="33.75" customHeight="1" x14ac:dyDescent="0.2">
      <c r="A1027" s="630"/>
      <c r="B1027" s="410" t="s">
        <v>1112</v>
      </c>
      <c r="C1027" s="418" t="s">
        <v>967</v>
      </c>
      <c r="D1027" s="412" t="s">
        <v>391</v>
      </c>
      <c r="E1027" s="419">
        <v>350</v>
      </c>
      <c r="F1027" s="419"/>
      <c r="G1027" s="415"/>
      <c r="H1027" s="380"/>
      <c r="I1027" s="3" t="s">
        <v>392</v>
      </c>
      <c r="J1027" s="1"/>
    </row>
    <row r="1028" spans="1:10" ht="36" customHeight="1" x14ac:dyDescent="0.2">
      <c r="A1028" s="630"/>
      <c r="B1028" s="410" t="s">
        <v>1113</v>
      </c>
      <c r="C1028" s="418" t="s">
        <v>967</v>
      </c>
      <c r="D1028" s="412" t="s">
        <v>391</v>
      </c>
      <c r="E1028" s="419"/>
      <c r="F1028" s="419">
        <v>350</v>
      </c>
      <c r="G1028" s="420"/>
      <c r="H1028" s="380"/>
      <c r="I1028" s="3" t="s">
        <v>392</v>
      </c>
      <c r="J1028" s="1"/>
    </row>
    <row r="1029" spans="1:10" ht="26.25" customHeight="1" x14ac:dyDescent="0.2">
      <c r="A1029" s="630"/>
      <c r="B1029" s="421" t="s">
        <v>1114</v>
      </c>
      <c r="C1029" s="422" t="s">
        <v>683</v>
      </c>
      <c r="D1029" s="423" t="s">
        <v>272</v>
      </c>
      <c r="E1029" s="424">
        <v>100</v>
      </c>
      <c r="F1029" s="424">
        <v>10100</v>
      </c>
      <c r="G1029" s="425"/>
      <c r="H1029" s="380"/>
      <c r="I1029" s="9" t="s">
        <v>144</v>
      </c>
      <c r="J1029" s="1"/>
    </row>
    <row r="1030" spans="1:10" ht="44.25" customHeight="1" x14ac:dyDescent="0.2">
      <c r="A1030" s="630"/>
      <c r="B1030" s="426" t="s">
        <v>1115</v>
      </c>
      <c r="C1030" s="427" t="s">
        <v>967</v>
      </c>
      <c r="D1030" s="427" t="s">
        <v>391</v>
      </c>
      <c r="E1030" s="428"/>
      <c r="F1030" s="424">
        <v>950</v>
      </c>
      <c r="G1030" s="429">
        <v>950</v>
      </c>
      <c r="H1030" s="380"/>
      <c r="I1030" s="9" t="s">
        <v>392</v>
      </c>
      <c r="J1030" s="1"/>
    </row>
    <row r="1031" spans="1:10" ht="33" customHeight="1" x14ac:dyDescent="0.2">
      <c r="A1031" s="630"/>
      <c r="B1031" s="430" t="s">
        <v>1116</v>
      </c>
      <c r="C1031" s="125" t="s">
        <v>967</v>
      </c>
      <c r="D1031" s="574" t="s">
        <v>391</v>
      </c>
      <c r="E1031" s="431">
        <v>1000</v>
      </c>
      <c r="F1031" s="432"/>
      <c r="G1031" s="433"/>
      <c r="H1031" s="434">
        <v>1000</v>
      </c>
      <c r="I1031" s="9" t="s">
        <v>392</v>
      </c>
      <c r="J1031" s="1"/>
    </row>
    <row r="1032" spans="1:10" ht="45.75" customHeight="1" x14ac:dyDescent="0.2">
      <c r="A1032" s="630"/>
      <c r="B1032" s="435" t="s">
        <v>1117</v>
      </c>
      <c r="C1032" s="422" t="s">
        <v>142</v>
      </c>
      <c r="D1032" s="423" t="s">
        <v>272</v>
      </c>
      <c r="E1032" s="436">
        <v>550</v>
      </c>
      <c r="F1032" s="424"/>
      <c r="G1032" s="403"/>
      <c r="H1032" s="380"/>
      <c r="I1032" s="9" t="s">
        <v>144</v>
      </c>
      <c r="J1032" s="1"/>
    </row>
    <row r="1033" spans="1:10" ht="47.25" customHeight="1" x14ac:dyDescent="0.2">
      <c r="A1033" s="630"/>
      <c r="B1033" s="437" t="s">
        <v>1118</v>
      </c>
      <c r="C1033" s="427" t="s">
        <v>967</v>
      </c>
      <c r="D1033" s="427" t="s">
        <v>391</v>
      </c>
      <c r="E1033" s="438">
        <v>10950</v>
      </c>
      <c r="F1033" s="436">
        <v>9050</v>
      </c>
      <c r="G1033" s="439"/>
      <c r="H1033" s="380"/>
      <c r="I1033" s="9" t="s">
        <v>392</v>
      </c>
      <c r="J1033" s="1"/>
    </row>
    <row r="1034" spans="1:10" ht="33.75" customHeight="1" x14ac:dyDescent="0.2">
      <c r="A1034" s="647" t="s">
        <v>1119</v>
      </c>
      <c r="B1034" s="410" t="s">
        <v>1120</v>
      </c>
      <c r="C1034" s="127" t="s">
        <v>967</v>
      </c>
      <c r="D1034" s="72" t="s">
        <v>391</v>
      </c>
      <c r="E1034" s="78">
        <v>900</v>
      </c>
      <c r="F1034" s="78"/>
      <c r="G1034" s="119"/>
      <c r="H1034" s="364">
        <v>600</v>
      </c>
      <c r="I1034" s="3" t="s">
        <v>392</v>
      </c>
    </row>
    <row r="1035" spans="1:10" ht="33.75" customHeight="1" x14ac:dyDescent="0.2">
      <c r="A1035" s="630"/>
      <c r="B1035" s="410" t="s">
        <v>1121</v>
      </c>
      <c r="C1035" s="127" t="s">
        <v>967</v>
      </c>
      <c r="D1035" s="72" t="s">
        <v>391</v>
      </c>
      <c r="E1035" s="128">
        <v>515</v>
      </c>
      <c r="F1035" s="128"/>
      <c r="G1035" s="240"/>
      <c r="H1035" s="398"/>
      <c r="I1035" s="3" t="s">
        <v>392</v>
      </c>
    </row>
    <row r="1036" spans="1:10" ht="33.75" customHeight="1" x14ac:dyDescent="0.2">
      <c r="A1036" s="630"/>
      <c r="B1036" s="410" t="s">
        <v>1122</v>
      </c>
      <c r="C1036" s="416" t="s">
        <v>967</v>
      </c>
      <c r="D1036" s="282" t="s">
        <v>391</v>
      </c>
      <c r="E1036" s="129"/>
      <c r="F1036" s="130">
        <v>340</v>
      </c>
      <c r="G1036" s="571"/>
      <c r="H1036" s="398"/>
      <c r="I1036" s="3" t="s">
        <v>392</v>
      </c>
      <c r="J1036" s="1"/>
    </row>
    <row r="1037" spans="1:10" ht="35.25" customHeight="1" x14ac:dyDescent="0.2">
      <c r="A1037" s="630"/>
      <c r="B1037" s="410" t="s">
        <v>1123</v>
      </c>
      <c r="C1037" s="418" t="s">
        <v>967</v>
      </c>
      <c r="D1037" s="412" t="s">
        <v>391</v>
      </c>
      <c r="E1037" s="419"/>
      <c r="F1037" s="78">
        <v>185</v>
      </c>
      <c r="G1037" s="551"/>
      <c r="H1037" s="398"/>
      <c r="I1037" s="3" t="s">
        <v>392</v>
      </c>
    </row>
    <row r="1038" spans="1:10" ht="35.25" customHeight="1" x14ac:dyDescent="0.2">
      <c r="A1038" s="630"/>
      <c r="B1038" s="410" t="s">
        <v>1124</v>
      </c>
      <c r="C1038" s="131" t="s">
        <v>967</v>
      </c>
      <c r="D1038" s="75" t="s">
        <v>391</v>
      </c>
      <c r="E1038" s="419"/>
      <c r="F1038" s="419">
        <v>600</v>
      </c>
      <c r="G1038" s="440"/>
      <c r="H1038" s="364"/>
      <c r="I1038" s="3" t="s">
        <v>392</v>
      </c>
      <c r="J1038" s="1"/>
    </row>
    <row r="1039" spans="1:10" ht="35.25" customHeight="1" x14ac:dyDescent="0.2">
      <c r="A1039" s="630"/>
      <c r="B1039" s="410" t="s">
        <v>1125</v>
      </c>
      <c r="C1039" s="127" t="s">
        <v>967</v>
      </c>
      <c r="D1039" s="72" t="s">
        <v>391</v>
      </c>
      <c r="E1039" s="419">
        <v>250</v>
      </c>
      <c r="F1039" s="419">
        <v>500</v>
      </c>
      <c r="G1039" s="440"/>
      <c r="H1039" s="364"/>
      <c r="I1039" s="3" t="s">
        <v>392</v>
      </c>
      <c r="J1039" s="1"/>
    </row>
    <row r="1040" spans="1:10" ht="31.5" customHeight="1" x14ac:dyDescent="0.2">
      <c r="A1040" s="630"/>
      <c r="B1040" s="410" t="s">
        <v>1126</v>
      </c>
      <c r="C1040" s="127" t="s">
        <v>967</v>
      </c>
      <c r="D1040" s="72" t="s">
        <v>391</v>
      </c>
      <c r="E1040" s="419"/>
      <c r="F1040" s="419">
        <v>510</v>
      </c>
      <c r="G1040" s="440"/>
      <c r="H1040" s="364"/>
      <c r="I1040" s="3" t="s">
        <v>392</v>
      </c>
      <c r="J1040" s="1"/>
    </row>
    <row r="1041" spans="1:10" ht="45" customHeight="1" x14ac:dyDescent="0.2">
      <c r="A1041" s="630"/>
      <c r="B1041" s="410" t="s">
        <v>1127</v>
      </c>
      <c r="C1041" s="127" t="s">
        <v>967</v>
      </c>
      <c r="D1041" s="72" t="s">
        <v>391</v>
      </c>
      <c r="E1041" s="419">
        <v>890</v>
      </c>
      <c r="F1041" s="419">
        <v>200</v>
      </c>
      <c r="G1041" s="440">
        <v>200</v>
      </c>
      <c r="H1041" s="364"/>
      <c r="I1041" s="3" t="s">
        <v>392</v>
      </c>
      <c r="J1041" s="1"/>
    </row>
    <row r="1042" spans="1:10" ht="22.5" customHeight="1" x14ac:dyDescent="0.2">
      <c r="A1042" s="630"/>
      <c r="B1042" s="410" t="s">
        <v>1128</v>
      </c>
      <c r="C1042" s="127" t="s">
        <v>967</v>
      </c>
      <c r="D1042" s="72" t="s">
        <v>391</v>
      </c>
      <c r="E1042" s="419">
        <v>233.3</v>
      </c>
      <c r="F1042" s="419"/>
      <c r="G1042" s="440"/>
      <c r="H1042" s="364"/>
      <c r="I1042" s="3" t="s">
        <v>392</v>
      </c>
      <c r="J1042" s="1"/>
    </row>
    <row r="1043" spans="1:10" ht="122.25" customHeight="1" x14ac:dyDescent="0.2">
      <c r="A1043" s="644" t="s">
        <v>1129</v>
      </c>
      <c r="B1043" s="441" t="s">
        <v>1130</v>
      </c>
      <c r="C1043" s="442" t="s">
        <v>967</v>
      </c>
      <c r="D1043" s="118" t="s">
        <v>1131</v>
      </c>
      <c r="E1043" s="132">
        <v>1143.8</v>
      </c>
      <c r="F1043" s="419"/>
      <c r="G1043" s="433"/>
      <c r="H1043" s="380"/>
      <c r="I1043" s="9" t="s">
        <v>1088</v>
      </c>
      <c r="J1043" s="1"/>
    </row>
    <row r="1044" spans="1:10" ht="57.75" customHeight="1" x14ac:dyDescent="0.2">
      <c r="A1044" s="644"/>
      <c r="B1044" s="103" t="s">
        <v>1132</v>
      </c>
      <c r="C1044" s="442" t="s">
        <v>967</v>
      </c>
      <c r="D1044" s="118" t="s">
        <v>1133</v>
      </c>
      <c r="E1044" s="132">
        <v>998</v>
      </c>
      <c r="F1044" s="559"/>
      <c r="G1044" s="556"/>
      <c r="H1044" s="398"/>
      <c r="I1044" s="9" t="s">
        <v>1088</v>
      </c>
      <c r="J1044" s="1"/>
    </row>
    <row r="1045" spans="1:10" ht="62.25" customHeight="1" x14ac:dyDescent="0.2">
      <c r="A1045" s="644"/>
      <c r="B1045" s="553" t="s">
        <v>1134</v>
      </c>
      <c r="C1045" s="442" t="s">
        <v>967</v>
      </c>
      <c r="D1045" s="443" t="s">
        <v>1087</v>
      </c>
      <c r="E1045" s="443">
        <v>98.6</v>
      </c>
      <c r="F1045" s="107"/>
      <c r="G1045" s="570"/>
      <c r="H1045" s="380"/>
      <c r="I1045" s="9" t="s">
        <v>1088</v>
      </c>
      <c r="J1045" s="1"/>
    </row>
    <row r="1046" spans="1:10" ht="63" customHeight="1" x14ac:dyDescent="0.2">
      <c r="A1046" s="645" t="s">
        <v>1135</v>
      </c>
      <c r="B1046" s="421" t="s">
        <v>1136</v>
      </c>
      <c r="C1046" s="442" t="s">
        <v>967</v>
      </c>
      <c r="D1046" s="76" t="s">
        <v>1137</v>
      </c>
      <c r="E1046" s="419">
        <v>320</v>
      </c>
      <c r="F1046" s="444"/>
      <c r="G1046" s="551"/>
      <c r="H1046" s="398"/>
      <c r="I1046" s="9" t="s">
        <v>1088</v>
      </c>
      <c r="J1046" s="1"/>
    </row>
    <row r="1047" spans="1:10" ht="48.75" customHeight="1" x14ac:dyDescent="0.2">
      <c r="A1047" s="623"/>
      <c r="B1047" s="421" t="s">
        <v>1138</v>
      </c>
      <c r="C1047" s="442" t="s">
        <v>967</v>
      </c>
      <c r="D1047" s="76" t="s">
        <v>1139</v>
      </c>
      <c r="E1047" s="419"/>
      <c r="F1047" s="78">
        <v>2500</v>
      </c>
      <c r="G1047" s="551"/>
      <c r="H1047" s="398"/>
      <c r="I1047" s="9" t="s">
        <v>1088</v>
      </c>
      <c r="J1047" s="1"/>
    </row>
    <row r="1048" spans="1:10" ht="43.5" customHeight="1" x14ac:dyDescent="0.2">
      <c r="A1048" s="639"/>
      <c r="B1048" s="445" t="s">
        <v>1140</v>
      </c>
      <c r="C1048" s="442" t="s">
        <v>967</v>
      </c>
      <c r="D1048" s="446" t="s">
        <v>1139</v>
      </c>
      <c r="E1048" s="286"/>
      <c r="F1048" s="419">
        <v>5800</v>
      </c>
      <c r="G1048" s="433"/>
      <c r="H1048" s="380"/>
      <c r="I1048" s="9" t="s">
        <v>1088</v>
      </c>
      <c r="J1048" s="1"/>
    </row>
    <row r="1049" spans="1:10" ht="36.75" customHeight="1" x14ac:dyDescent="0.2">
      <c r="A1049" s="643" t="s">
        <v>1727</v>
      </c>
      <c r="B1049" s="441" t="s">
        <v>1141</v>
      </c>
      <c r="C1049" s="447" t="s">
        <v>967</v>
      </c>
      <c r="D1049" s="448" t="s">
        <v>1142</v>
      </c>
      <c r="E1049" s="419">
        <v>500</v>
      </c>
      <c r="F1049" s="74"/>
      <c r="G1049" s="119"/>
      <c r="H1049" s="380"/>
      <c r="I1049" s="9" t="s">
        <v>396</v>
      </c>
      <c r="J1049" s="1"/>
    </row>
    <row r="1050" spans="1:10" ht="23.25" customHeight="1" x14ac:dyDescent="0.2">
      <c r="A1050" s="639"/>
      <c r="B1050" s="441" t="s">
        <v>1143</v>
      </c>
      <c r="C1050" s="447" t="s">
        <v>967</v>
      </c>
      <c r="D1050" s="448" t="s">
        <v>1142</v>
      </c>
      <c r="E1050" s="419">
        <v>900</v>
      </c>
      <c r="F1050" s="74"/>
      <c r="G1050" s="119"/>
      <c r="H1050" s="380"/>
      <c r="I1050" s="9" t="s">
        <v>396</v>
      </c>
      <c r="J1050" s="1"/>
    </row>
    <row r="1051" spans="1:10" ht="20.25" customHeight="1" x14ac:dyDescent="0.2">
      <c r="A1051" s="643" t="s">
        <v>1725</v>
      </c>
      <c r="B1051" s="441" t="s">
        <v>1143</v>
      </c>
      <c r="C1051" s="447" t="s">
        <v>967</v>
      </c>
      <c r="D1051" s="448" t="s">
        <v>1142</v>
      </c>
      <c r="E1051" s="419">
        <v>550</v>
      </c>
      <c r="F1051" s="74"/>
      <c r="G1051" s="119"/>
      <c r="H1051" s="380"/>
      <c r="I1051" s="9" t="s">
        <v>396</v>
      </c>
      <c r="J1051" s="1"/>
    </row>
    <row r="1052" spans="1:10" ht="19.5" customHeight="1" x14ac:dyDescent="0.2">
      <c r="A1052" s="623"/>
      <c r="B1052" s="441" t="s">
        <v>1144</v>
      </c>
      <c r="C1052" s="447" t="s">
        <v>967</v>
      </c>
      <c r="D1052" s="448" t="s">
        <v>1142</v>
      </c>
      <c r="E1052" s="419">
        <v>500</v>
      </c>
      <c r="F1052" s="133">
        <v>500</v>
      </c>
      <c r="G1052" s="119"/>
      <c r="H1052" s="380"/>
      <c r="I1052" s="9" t="s">
        <v>396</v>
      </c>
      <c r="J1052" s="1"/>
    </row>
    <row r="1053" spans="1:10" ht="22.5" customHeight="1" x14ac:dyDescent="0.2">
      <c r="A1053" s="623"/>
      <c r="B1053" s="441" t="s">
        <v>1145</v>
      </c>
      <c r="C1053" s="447" t="s">
        <v>967</v>
      </c>
      <c r="D1053" s="448" t="s">
        <v>1142</v>
      </c>
      <c r="E1053" s="419">
        <v>920</v>
      </c>
      <c r="F1053" s="133">
        <v>500</v>
      </c>
      <c r="G1053" s="119"/>
      <c r="H1053" s="380"/>
      <c r="I1053" s="9" t="s">
        <v>396</v>
      </c>
      <c r="J1053" s="1"/>
    </row>
    <row r="1054" spans="1:10" ht="19.5" customHeight="1" x14ac:dyDescent="0.2">
      <c r="A1054" s="623"/>
      <c r="B1054" s="441" t="s">
        <v>1146</v>
      </c>
      <c r="C1054" s="447" t="s">
        <v>967</v>
      </c>
      <c r="D1054" s="448" t="s">
        <v>1142</v>
      </c>
      <c r="E1054" s="419">
        <v>100</v>
      </c>
      <c r="F1054" s="74"/>
      <c r="G1054" s="119"/>
      <c r="H1054" s="380"/>
      <c r="I1054" s="9" t="s">
        <v>396</v>
      </c>
      <c r="J1054" s="1"/>
    </row>
    <row r="1055" spans="1:10" ht="57" customHeight="1" x14ac:dyDescent="0.2">
      <c r="A1055" s="639"/>
      <c r="B1055" s="441" t="s">
        <v>1147</v>
      </c>
      <c r="C1055" s="447" t="s">
        <v>1148</v>
      </c>
      <c r="D1055" s="448" t="s">
        <v>1142</v>
      </c>
      <c r="E1055" s="419"/>
      <c r="F1055" s="133">
        <v>860</v>
      </c>
      <c r="G1055" s="119"/>
      <c r="H1055" s="380"/>
      <c r="I1055" s="9" t="s">
        <v>396</v>
      </c>
      <c r="J1055" s="1"/>
    </row>
    <row r="1056" spans="1:10" ht="20.25" customHeight="1" x14ac:dyDescent="0.2">
      <c r="A1056" s="643" t="s">
        <v>1726</v>
      </c>
      <c r="B1056" s="441" t="s">
        <v>1143</v>
      </c>
      <c r="C1056" s="447" t="s">
        <v>967</v>
      </c>
      <c r="D1056" s="448" t="s">
        <v>1142</v>
      </c>
      <c r="E1056" s="419">
        <v>650</v>
      </c>
      <c r="F1056" s="74"/>
      <c r="G1056" s="119"/>
      <c r="H1056" s="380"/>
      <c r="I1056" s="9" t="s">
        <v>396</v>
      </c>
      <c r="J1056" s="1"/>
    </row>
    <row r="1057" spans="1:10" ht="21" customHeight="1" x14ac:dyDescent="0.2">
      <c r="A1057" s="623"/>
      <c r="B1057" s="441" t="s">
        <v>1144</v>
      </c>
      <c r="C1057" s="447" t="s">
        <v>967</v>
      </c>
      <c r="D1057" s="448" t="s">
        <v>1142</v>
      </c>
      <c r="E1057" s="419">
        <v>500</v>
      </c>
      <c r="F1057" s="133">
        <v>890</v>
      </c>
      <c r="G1057" s="119"/>
      <c r="H1057" s="380"/>
      <c r="I1057" s="9" t="s">
        <v>396</v>
      </c>
      <c r="J1057" s="1"/>
    </row>
    <row r="1058" spans="1:10" ht="35.25" customHeight="1" x14ac:dyDescent="0.2">
      <c r="A1058" s="639"/>
      <c r="B1058" s="449" t="s">
        <v>1149</v>
      </c>
      <c r="C1058" s="91" t="s">
        <v>269</v>
      </c>
      <c r="D1058" s="91" t="s">
        <v>272</v>
      </c>
      <c r="E1058" s="106">
        <v>50</v>
      </c>
      <c r="F1058" s="102"/>
      <c r="G1058" s="119"/>
      <c r="H1058" s="368"/>
      <c r="I1058" s="9" t="s">
        <v>144</v>
      </c>
      <c r="J1058" s="1"/>
    </row>
    <row r="1059" spans="1:10" ht="22.5" customHeight="1" x14ac:dyDescent="0.2">
      <c r="A1059" s="450" t="s">
        <v>1728</v>
      </c>
      <c r="B1059" s="441" t="s">
        <v>1150</v>
      </c>
      <c r="C1059" s="447" t="s">
        <v>967</v>
      </c>
      <c r="D1059" s="448" t="s">
        <v>1142</v>
      </c>
      <c r="E1059" s="419">
        <v>100</v>
      </c>
      <c r="F1059" s="74"/>
      <c r="G1059" s="119"/>
      <c r="H1059" s="380"/>
      <c r="I1059" s="9" t="s">
        <v>396</v>
      </c>
      <c r="J1059" s="1"/>
    </row>
    <row r="1060" spans="1:10" ht="39" customHeight="1" x14ac:dyDescent="0.2">
      <c r="A1060" s="451" t="s">
        <v>1730</v>
      </c>
      <c r="B1060" s="452" t="s">
        <v>1144</v>
      </c>
      <c r="C1060" s="453" t="s">
        <v>967</v>
      </c>
      <c r="D1060" s="454" t="s">
        <v>1142</v>
      </c>
      <c r="E1060" s="414">
        <v>500</v>
      </c>
      <c r="F1060" s="133">
        <v>500</v>
      </c>
      <c r="G1060" s="119"/>
      <c r="H1060" s="380"/>
      <c r="I1060" s="9" t="s">
        <v>396</v>
      </c>
      <c r="J1060" s="1"/>
    </row>
    <row r="1061" spans="1:10" ht="26.25" customHeight="1" x14ac:dyDescent="0.2">
      <c r="A1061" s="455" t="s">
        <v>1729</v>
      </c>
      <c r="B1061" s="456" t="s">
        <v>1151</v>
      </c>
      <c r="C1061" s="447" t="s">
        <v>967</v>
      </c>
      <c r="D1061" s="448" t="s">
        <v>1142</v>
      </c>
      <c r="E1061" s="414">
        <v>80</v>
      </c>
      <c r="F1061" s="133"/>
      <c r="G1061" s="119"/>
      <c r="H1061" s="380"/>
      <c r="I1061" s="9" t="s">
        <v>396</v>
      </c>
      <c r="J1061" s="1"/>
    </row>
    <row r="1062" spans="1:10" ht="28.5" customHeight="1" x14ac:dyDescent="0.2">
      <c r="A1062" s="450" t="s">
        <v>1731</v>
      </c>
      <c r="B1062" s="441" t="s">
        <v>1143</v>
      </c>
      <c r="C1062" s="447" t="s">
        <v>967</v>
      </c>
      <c r="D1062" s="448" t="s">
        <v>1142</v>
      </c>
      <c r="E1062" s="414">
        <v>200</v>
      </c>
      <c r="F1062" s="74"/>
      <c r="G1062" s="119"/>
      <c r="H1062" s="380"/>
      <c r="I1062" s="9" t="s">
        <v>396</v>
      </c>
      <c r="J1062" s="1"/>
    </row>
    <row r="1063" spans="1:10" ht="28.5" customHeight="1" x14ac:dyDescent="0.2">
      <c r="A1063" s="450" t="s">
        <v>1732</v>
      </c>
      <c r="B1063" s="441" t="s">
        <v>1143</v>
      </c>
      <c r="C1063" s="447" t="s">
        <v>967</v>
      </c>
      <c r="D1063" s="448" t="s">
        <v>1142</v>
      </c>
      <c r="E1063" s="414">
        <v>200</v>
      </c>
      <c r="F1063" s="74"/>
      <c r="G1063" s="119"/>
      <c r="H1063" s="380"/>
      <c r="I1063" s="9" t="s">
        <v>396</v>
      </c>
      <c r="J1063" s="1"/>
    </row>
    <row r="1064" spans="1:10" ht="28.5" customHeight="1" x14ac:dyDescent="0.2">
      <c r="A1064" s="450" t="s">
        <v>1152</v>
      </c>
      <c r="B1064" s="441" t="s">
        <v>1153</v>
      </c>
      <c r="C1064" s="447" t="s">
        <v>967</v>
      </c>
      <c r="D1064" s="448" t="s">
        <v>1142</v>
      </c>
      <c r="E1064" s="414">
        <v>20</v>
      </c>
      <c r="F1064" s="74"/>
      <c r="G1064" s="119"/>
      <c r="H1064" s="380"/>
      <c r="I1064" s="9" t="s">
        <v>396</v>
      </c>
      <c r="J1064" s="1"/>
    </row>
    <row r="1065" spans="1:10" ht="94.5" customHeight="1" thickBot="1" x14ac:dyDescent="0.25">
      <c r="A1065" s="561" t="s">
        <v>1154</v>
      </c>
      <c r="B1065" s="372" t="s">
        <v>1155</v>
      </c>
      <c r="C1065" s="457" t="s">
        <v>1103</v>
      </c>
      <c r="D1065" s="458" t="s">
        <v>1156</v>
      </c>
      <c r="E1065" s="393">
        <v>106</v>
      </c>
      <c r="F1065" s="375"/>
      <c r="G1065" s="459"/>
      <c r="H1065" s="460"/>
      <c r="I1065" s="9" t="s">
        <v>1088</v>
      </c>
      <c r="J1065" s="1"/>
    </row>
    <row r="1066" spans="1:10" ht="25.5" customHeight="1" x14ac:dyDescent="0.2">
      <c r="A1066" s="622" t="s">
        <v>1157</v>
      </c>
      <c r="B1066" s="538" t="s">
        <v>1158</v>
      </c>
      <c r="C1066" s="539" t="s">
        <v>269</v>
      </c>
      <c r="D1066" s="337" t="s">
        <v>272</v>
      </c>
      <c r="E1066" s="540">
        <v>100</v>
      </c>
      <c r="F1066" s="11"/>
      <c r="G1066" s="541"/>
      <c r="H1066" s="264"/>
      <c r="I1066" s="9" t="s">
        <v>144</v>
      </c>
      <c r="J1066" s="1"/>
    </row>
    <row r="1067" spans="1:10" ht="24.75" customHeight="1" x14ac:dyDescent="0.2">
      <c r="A1067" s="623"/>
      <c r="B1067" s="462" t="s">
        <v>1159</v>
      </c>
      <c r="C1067" s="463" t="s">
        <v>269</v>
      </c>
      <c r="D1067" s="91" t="s">
        <v>272</v>
      </c>
      <c r="E1067" s="77">
        <v>20000</v>
      </c>
      <c r="F1067" s="72"/>
      <c r="G1067" s="119"/>
      <c r="H1067" s="380"/>
      <c r="I1067" s="9" t="s">
        <v>144</v>
      </c>
      <c r="J1067" s="1"/>
    </row>
    <row r="1068" spans="1:10" ht="37.5" customHeight="1" x14ac:dyDescent="0.2">
      <c r="A1068" s="623"/>
      <c r="B1068" s="239" t="s">
        <v>1160</v>
      </c>
      <c r="C1068" s="463" t="s">
        <v>683</v>
      </c>
      <c r="D1068" s="91" t="s">
        <v>272</v>
      </c>
      <c r="E1068" s="100">
        <v>1000</v>
      </c>
      <c r="F1068" s="107"/>
      <c r="G1068" s="119"/>
      <c r="H1068" s="380"/>
      <c r="I1068" s="9" t="s">
        <v>144</v>
      </c>
      <c r="J1068" s="1"/>
    </row>
    <row r="1069" spans="1:10" ht="37.5" customHeight="1" x14ac:dyDescent="0.2">
      <c r="A1069" s="623"/>
      <c r="B1069" s="421" t="s">
        <v>1161</v>
      </c>
      <c r="C1069" s="463" t="s">
        <v>683</v>
      </c>
      <c r="D1069" s="91" t="s">
        <v>272</v>
      </c>
      <c r="E1069" s="464">
        <v>500</v>
      </c>
      <c r="F1069" s="412"/>
      <c r="G1069" s="79"/>
      <c r="H1069" s="380"/>
      <c r="I1069" s="9" t="s">
        <v>144</v>
      </c>
      <c r="J1069" s="1"/>
    </row>
    <row r="1070" spans="1:10" ht="27" customHeight="1" x14ac:dyDescent="0.2">
      <c r="A1070" s="623"/>
      <c r="B1070" s="465" t="s">
        <v>1162</v>
      </c>
      <c r="C1070" s="91" t="s">
        <v>683</v>
      </c>
      <c r="D1070" s="91" t="s">
        <v>272</v>
      </c>
      <c r="E1070" s="464">
        <v>1000</v>
      </c>
      <c r="F1070" s="412"/>
      <c r="G1070" s="79"/>
      <c r="H1070" s="380"/>
      <c r="I1070" s="9" t="s">
        <v>144</v>
      </c>
      <c r="J1070" s="1"/>
    </row>
    <row r="1071" spans="1:10" ht="24.75" customHeight="1" x14ac:dyDescent="0.2">
      <c r="A1071" s="623"/>
      <c r="B1071" s="90" t="s">
        <v>1163</v>
      </c>
      <c r="C1071" s="466" t="s">
        <v>30</v>
      </c>
      <c r="D1071" s="412" t="s">
        <v>1733</v>
      </c>
      <c r="E1071" s="467">
        <v>473.55</v>
      </c>
      <c r="F1071" s="419">
        <v>500</v>
      </c>
      <c r="G1071" s="119"/>
      <c r="H1071" s="380"/>
      <c r="I1071" s="9" t="s">
        <v>144</v>
      </c>
      <c r="J1071" s="1"/>
    </row>
    <row r="1072" spans="1:10" ht="45.75" customHeight="1" x14ac:dyDescent="0.2">
      <c r="A1072" s="623"/>
      <c r="B1072" s="441" t="s">
        <v>1164</v>
      </c>
      <c r="C1072" s="447" t="s">
        <v>1165</v>
      </c>
      <c r="D1072" s="448" t="s">
        <v>1734</v>
      </c>
      <c r="E1072" s="419">
        <v>1728</v>
      </c>
      <c r="F1072" s="74"/>
      <c r="G1072" s="119"/>
      <c r="H1072" s="380"/>
      <c r="I1072" s="9" t="s">
        <v>396</v>
      </c>
      <c r="J1072" s="1"/>
    </row>
    <row r="1073" spans="1:20" ht="38.25" customHeight="1" x14ac:dyDescent="0.2">
      <c r="A1073" s="623"/>
      <c r="B1073" s="135" t="s">
        <v>1167</v>
      </c>
      <c r="C1073" s="136" t="s">
        <v>1165</v>
      </c>
      <c r="D1073" s="137" t="s">
        <v>1166</v>
      </c>
      <c r="E1073" s="132">
        <v>750</v>
      </c>
      <c r="F1073" s="138"/>
      <c r="G1073" s="570"/>
      <c r="H1073" s="468"/>
      <c r="I1073" s="9" t="s">
        <v>396</v>
      </c>
      <c r="K1073" s="4"/>
      <c r="L1073" s="4"/>
      <c r="M1073" s="4"/>
      <c r="N1073" s="4"/>
      <c r="O1073" s="4"/>
      <c r="P1073" s="4"/>
      <c r="Q1073" s="4"/>
      <c r="R1073" s="4"/>
      <c r="S1073" s="4"/>
    </row>
    <row r="1074" spans="1:20" s="16" customFormat="1" ht="42" customHeight="1" thickBot="1" x14ac:dyDescent="0.25">
      <c r="A1074" s="624"/>
      <c r="B1074" s="469" t="s">
        <v>1168</v>
      </c>
      <c r="C1074" s="457" t="s">
        <v>394</v>
      </c>
      <c r="D1074" s="458" t="s">
        <v>1735</v>
      </c>
      <c r="E1074" s="399">
        <v>100</v>
      </c>
      <c r="F1074" s="377"/>
      <c r="G1074" s="377"/>
      <c r="H1074" s="470"/>
      <c r="I1074" s="9" t="s">
        <v>396</v>
      </c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61"/>
    </row>
    <row r="1075" spans="1:20" ht="11.25" customHeight="1" x14ac:dyDescent="0.2">
      <c r="E1075" s="139"/>
      <c r="F1075" s="139"/>
      <c r="G1075" s="139"/>
      <c r="H1075" s="139"/>
      <c r="I1075" s="9"/>
      <c r="J1075" s="1"/>
    </row>
    <row r="1076" spans="1:20" ht="12.75" customHeight="1" x14ac:dyDescent="0.2">
      <c r="A1076" s="654" t="s">
        <v>1169</v>
      </c>
      <c r="B1076" s="654"/>
      <c r="C1076" s="654"/>
      <c r="D1076" s="654"/>
      <c r="E1076" s="654"/>
      <c r="F1076" s="654"/>
      <c r="G1076" s="654"/>
      <c r="H1076" s="654"/>
      <c r="I1076" s="140" t="s">
        <v>11</v>
      </c>
      <c r="J1076" s="1"/>
    </row>
    <row r="1077" spans="1:20" ht="15" customHeight="1" x14ac:dyDescent="0.2">
      <c r="A1077" s="655" t="s">
        <v>4</v>
      </c>
      <c r="B1077" s="655" t="s">
        <v>5</v>
      </c>
      <c r="C1077" s="655" t="s">
        <v>6</v>
      </c>
      <c r="D1077" s="655" t="s">
        <v>7</v>
      </c>
      <c r="E1077" s="656" t="s">
        <v>8</v>
      </c>
      <c r="F1077" s="657"/>
      <c r="G1077" s="658"/>
      <c r="H1077" s="662" t="s">
        <v>9</v>
      </c>
      <c r="I1077" s="9"/>
      <c r="J1077" s="1"/>
    </row>
    <row r="1078" spans="1:20" ht="6.75" customHeight="1" x14ac:dyDescent="0.2">
      <c r="A1078" s="655"/>
      <c r="B1078" s="655"/>
      <c r="C1078" s="655"/>
      <c r="D1078" s="655"/>
      <c r="E1078" s="659"/>
      <c r="F1078" s="660"/>
      <c r="G1078" s="661"/>
      <c r="H1078" s="663"/>
      <c r="I1078" s="9"/>
      <c r="J1078" s="1"/>
    </row>
    <row r="1079" spans="1:20" ht="11.25" customHeight="1" x14ac:dyDescent="0.2">
      <c r="A1079" s="655"/>
      <c r="B1079" s="655"/>
      <c r="C1079" s="655"/>
      <c r="D1079" s="655"/>
      <c r="E1079" s="655">
        <v>2017</v>
      </c>
      <c r="F1079" s="662">
        <v>2018</v>
      </c>
      <c r="G1079" s="655">
        <v>2019</v>
      </c>
      <c r="H1079" s="663"/>
      <c r="I1079" s="9"/>
      <c r="J1079" s="1"/>
    </row>
    <row r="1080" spans="1:20" ht="3.75" customHeight="1" x14ac:dyDescent="0.2">
      <c r="A1080" s="655"/>
      <c r="B1080" s="655"/>
      <c r="C1080" s="655"/>
      <c r="D1080" s="655"/>
      <c r="E1080" s="655"/>
      <c r="F1080" s="664"/>
      <c r="G1080" s="655"/>
      <c r="H1080" s="664"/>
      <c r="I1080" s="9"/>
      <c r="J1080" s="1"/>
    </row>
    <row r="1081" spans="1:20" ht="13.5" customHeight="1" x14ac:dyDescent="0.2">
      <c r="A1081" s="559">
        <v>1</v>
      </c>
      <c r="B1081" s="559">
        <v>2</v>
      </c>
      <c r="C1081" s="559">
        <v>3</v>
      </c>
      <c r="D1081" s="559">
        <v>4</v>
      </c>
      <c r="E1081" s="559">
        <v>5</v>
      </c>
      <c r="F1081" s="559">
        <v>6</v>
      </c>
      <c r="G1081" s="559">
        <v>7</v>
      </c>
      <c r="H1081" s="559">
        <v>8</v>
      </c>
      <c r="I1081" s="9"/>
      <c r="J1081" s="1"/>
    </row>
    <row r="1082" spans="1:20" s="141" customFormat="1" ht="12.75" customHeight="1" x14ac:dyDescent="0.2">
      <c r="A1082" s="648" t="s">
        <v>1170</v>
      </c>
      <c r="B1082" s="649"/>
      <c r="C1082" s="649"/>
      <c r="D1082" s="649"/>
      <c r="E1082" s="649"/>
      <c r="F1082" s="649"/>
      <c r="G1082" s="649"/>
      <c r="H1082" s="649"/>
    </row>
    <row r="1083" spans="1:20" ht="48" customHeight="1" x14ac:dyDescent="0.2">
      <c r="A1083" s="692" t="s">
        <v>1738</v>
      </c>
      <c r="B1083" s="280" t="s">
        <v>1737</v>
      </c>
      <c r="C1083" s="142" t="s">
        <v>142</v>
      </c>
      <c r="D1083" s="550" t="s">
        <v>1723</v>
      </c>
      <c r="E1083" s="143">
        <v>780</v>
      </c>
      <c r="F1083" s="143">
        <v>5000</v>
      </c>
      <c r="G1083" s="124">
        <v>6000</v>
      </c>
      <c r="H1083" s="143">
        <v>1700</v>
      </c>
      <c r="I1083" s="3" t="s">
        <v>144</v>
      </c>
      <c r="J1083" s="1"/>
    </row>
    <row r="1084" spans="1:20" ht="29.25" customHeight="1" x14ac:dyDescent="0.2">
      <c r="A1084" s="632"/>
      <c r="B1084" s="283" t="s">
        <v>1171</v>
      </c>
      <c r="C1084" s="48" t="s">
        <v>269</v>
      </c>
      <c r="D1084" s="554" t="s">
        <v>1723</v>
      </c>
      <c r="E1084" s="31">
        <v>968.8</v>
      </c>
      <c r="F1084" s="31">
        <v>1000</v>
      </c>
      <c r="G1084" s="123"/>
      <c r="H1084" s="31"/>
      <c r="I1084" s="3" t="s">
        <v>144</v>
      </c>
      <c r="J1084" s="1"/>
    </row>
    <row r="1085" spans="1:20" ht="36" customHeight="1" x14ac:dyDescent="0.2">
      <c r="A1085" s="693"/>
      <c r="B1085" s="284" t="s">
        <v>1172</v>
      </c>
      <c r="C1085" s="558" t="s">
        <v>18</v>
      </c>
      <c r="D1085" s="558" t="s">
        <v>1173</v>
      </c>
      <c r="E1085" s="27">
        <v>1350</v>
      </c>
      <c r="F1085" s="554"/>
      <c r="G1085" s="121"/>
      <c r="H1085" s="31"/>
      <c r="I1085" s="9" t="s">
        <v>1174</v>
      </c>
      <c r="J1085" s="1"/>
    </row>
    <row r="1086" spans="1:20" ht="12.75" customHeight="1" thickBot="1" x14ac:dyDescent="0.25">
      <c r="A1086" s="650" t="s">
        <v>1739</v>
      </c>
      <c r="B1086" s="651"/>
      <c r="C1086" s="651"/>
      <c r="D1086" s="651"/>
      <c r="E1086" s="651"/>
      <c r="F1086" s="651"/>
      <c r="G1086" s="651"/>
      <c r="H1086" s="651"/>
      <c r="I1086" s="9"/>
      <c r="J1086" s="1"/>
    </row>
    <row r="1087" spans="1:20" ht="39" customHeight="1" x14ac:dyDescent="0.2">
      <c r="A1087" s="617" t="s">
        <v>1177</v>
      </c>
      <c r="B1087" s="492" t="s">
        <v>1178</v>
      </c>
      <c r="C1087" s="337" t="s">
        <v>18</v>
      </c>
      <c r="D1087" s="337" t="s">
        <v>1173</v>
      </c>
      <c r="E1087" s="493">
        <v>800</v>
      </c>
      <c r="F1087" s="494"/>
      <c r="G1087" s="495"/>
      <c r="H1087" s="14"/>
      <c r="I1087" s="9" t="s">
        <v>1174</v>
      </c>
      <c r="J1087" s="1"/>
    </row>
    <row r="1088" spans="1:20" ht="27" customHeight="1" x14ac:dyDescent="0.2">
      <c r="A1088" s="618"/>
      <c r="B1088" s="496" t="s">
        <v>1179</v>
      </c>
      <c r="C1088" s="423" t="s">
        <v>1056</v>
      </c>
      <c r="D1088" s="423" t="s">
        <v>1173</v>
      </c>
      <c r="E1088" s="497">
        <v>1000</v>
      </c>
      <c r="F1088" s="498"/>
      <c r="G1088" s="146"/>
      <c r="H1088" s="364"/>
      <c r="I1088" s="9" t="s">
        <v>1174</v>
      </c>
      <c r="J1088" s="1"/>
    </row>
    <row r="1089" spans="1:10" ht="27" customHeight="1" x14ac:dyDescent="0.2">
      <c r="A1089" s="618"/>
      <c r="B1089" s="496" t="s">
        <v>1180</v>
      </c>
      <c r="C1089" s="423" t="s">
        <v>1056</v>
      </c>
      <c r="D1089" s="105" t="s">
        <v>1173</v>
      </c>
      <c r="E1089" s="147">
        <v>1470</v>
      </c>
      <c r="F1089" s="148"/>
      <c r="G1089" s="149"/>
      <c r="H1089" s="364"/>
      <c r="I1089" s="9" t="s">
        <v>1174</v>
      </c>
      <c r="J1089" s="1"/>
    </row>
    <row r="1090" spans="1:10" ht="27" customHeight="1" x14ac:dyDescent="0.2">
      <c r="A1090" s="618"/>
      <c r="B1090" s="496" t="s">
        <v>1181</v>
      </c>
      <c r="C1090" s="94" t="s">
        <v>1056</v>
      </c>
      <c r="D1090" s="467" t="s">
        <v>1173</v>
      </c>
      <c r="E1090" s="419">
        <v>200</v>
      </c>
      <c r="F1090" s="499"/>
      <c r="G1090" s="149"/>
      <c r="H1090" s="364"/>
      <c r="I1090" s="9" t="s">
        <v>1174</v>
      </c>
      <c r="J1090" s="1"/>
    </row>
    <row r="1091" spans="1:10" ht="27" customHeight="1" x14ac:dyDescent="0.2">
      <c r="A1091" s="618"/>
      <c r="B1091" s="496" t="s">
        <v>1182</v>
      </c>
      <c r="C1091" s="423" t="s">
        <v>1056</v>
      </c>
      <c r="D1091" s="303" t="s">
        <v>1173</v>
      </c>
      <c r="E1091" s="151">
        <v>410.6</v>
      </c>
      <c r="F1091" s="500"/>
      <c r="G1091" s="149"/>
      <c r="H1091" s="364"/>
      <c r="I1091" s="9" t="s">
        <v>1174</v>
      </c>
      <c r="J1091" s="1"/>
    </row>
    <row r="1092" spans="1:10" ht="27" customHeight="1" x14ac:dyDescent="0.2">
      <c r="A1092" s="618"/>
      <c r="B1092" s="98" t="s">
        <v>1183</v>
      </c>
      <c r="C1092" s="423" t="s">
        <v>1056</v>
      </c>
      <c r="D1092" s="423" t="s">
        <v>1173</v>
      </c>
      <c r="E1092" s="78">
        <v>1300</v>
      </c>
      <c r="F1092" s="128"/>
      <c r="G1092" s="146"/>
      <c r="H1092" s="364"/>
      <c r="I1092" s="9" t="s">
        <v>1174</v>
      </c>
      <c r="J1092" s="1"/>
    </row>
    <row r="1093" spans="1:10" ht="27" customHeight="1" x14ac:dyDescent="0.2">
      <c r="A1093" s="618"/>
      <c r="B1093" s="437" t="s">
        <v>1184</v>
      </c>
      <c r="C1093" s="423" t="s">
        <v>18</v>
      </c>
      <c r="D1093" s="423" t="s">
        <v>1173</v>
      </c>
      <c r="E1093" s="78">
        <v>320</v>
      </c>
      <c r="F1093" s="78"/>
      <c r="G1093" s="146"/>
      <c r="H1093" s="364"/>
      <c r="I1093" s="9" t="s">
        <v>1174</v>
      </c>
      <c r="J1093" s="1"/>
    </row>
    <row r="1094" spans="1:10" ht="27" customHeight="1" x14ac:dyDescent="0.2">
      <c r="A1094" s="618"/>
      <c r="B1094" s="437" t="s">
        <v>1185</v>
      </c>
      <c r="C1094" s="423" t="s">
        <v>18</v>
      </c>
      <c r="D1094" s="423" t="s">
        <v>1173</v>
      </c>
      <c r="E1094" s="78">
        <v>200</v>
      </c>
      <c r="F1094" s="78"/>
      <c r="G1094" s="146"/>
      <c r="H1094" s="364"/>
      <c r="I1094" s="9" t="s">
        <v>1174</v>
      </c>
      <c r="J1094" s="1"/>
    </row>
    <row r="1095" spans="1:10" ht="27" customHeight="1" x14ac:dyDescent="0.2">
      <c r="A1095" s="618"/>
      <c r="B1095" s="437" t="s">
        <v>1186</v>
      </c>
      <c r="C1095" s="423" t="s">
        <v>18</v>
      </c>
      <c r="D1095" s="423" t="s">
        <v>1173</v>
      </c>
      <c r="E1095" s="78">
        <v>100</v>
      </c>
      <c r="F1095" s="78"/>
      <c r="G1095" s="146"/>
      <c r="H1095" s="364"/>
      <c r="I1095" s="9" t="s">
        <v>1174</v>
      </c>
      <c r="J1095" s="1"/>
    </row>
    <row r="1096" spans="1:10" ht="27" customHeight="1" x14ac:dyDescent="0.2">
      <c r="A1096" s="618"/>
      <c r="B1096" s="437" t="s">
        <v>1187</v>
      </c>
      <c r="C1096" s="423" t="s">
        <v>18</v>
      </c>
      <c r="D1096" s="423" t="s">
        <v>1173</v>
      </c>
      <c r="E1096" s="78">
        <v>1000</v>
      </c>
      <c r="F1096" s="78"/>
      <c r="G1096" s="146"/>
      <c r="H1096" s="364"/>
      <c r="I1096" s="9" t="s">
        <v>1174</v>
      </c>
      <c r="J1096" s="1"/>
    </row>
    <row r="1097" spans="1:10" ht="27" customHeight="1" x14ac:dyDescent="0.2">
      <c r="A1097" s="618"/>
      <c r="B1097" s="152" t="s">
        <v>1188</v>
      </c>
      <c r="C1097" s="423" t="s">
        <v>18</v>
      </c>
      <c r="D1097" s="423" t="s">
        <v>1173</v>
      </c>
      <c r="E1097" s="78">
        <v>0</v>
      </c>
      <c r="F1097" s="78"/>
      <c r="G1097" s="146"/>
      <c r="H1097" s="364"/>
      <c r="I1097" s="9" t="s">
        <v>1174</v>
      </c>
      <c r="J1097" s="1"/>
    </row>
    <row r="1098" spans="1:10" ht="24.75" customHeight="1" x14ac:dyDescent="0.2">
      <c r="A1098" s="618"/>
      <c r="B1098" s="98" t="s">
        <v>1189</v>
      </c>
      <c r="C1098" s="463" t="s">
        <v>1176</v>
      </c>
      <c r="D1098" s="423" t="s">
        <v>1173</v>
      </c>
      <c r="E1098" s="78">
        <v>0</v>
      </c>
      <c r="F1098" s="78">
        <v>500</v>
      </c>
      <c r="G1098" s="146"/>
      <c r="H1098" s="364"/>
      <c r="I1098" s="9" t="s">
        <v>1174</v>
      </c>
      <c r="J1098" s="1"/>
    </row>
    <row r="1099" spans="1:10" ht="35.25" customHeight="1" x14ac:dyDescent="0.2">
      <c r="A1099" s="618"/>
      <c r="B1099" s="426" t="s">
        <v>1190</v>
      </c>
      <c r="C1099" s="423" t="s">
        <v>18</v>
      </c>
      <c r="D1099" s="423" t="s">
        <v>1191</v>
      </c>
      <c r="E1099" s="78">
        <v>1000</v>
      </c>
      <c r="F1099" s="78"/>
      <c r="G1099" s="146"/>
      <c r="H1099" s="364"/>
      <c r="I1099" s="9" t="s">
        <v>1174</v>
      </c>
      <c r="J1099" s="1"/>
    </row>
    <row r="1100" spans="1:10" ht="33" customHeight="1" x14ac:dyDescent="0.2">
      <c r="A1100" s="618"/>
      <c r="B1100" s="153" t="s">
        <v>1192</v>
      </c>
      <c r="C1100" s="154" t="s">
        <v>1193</v>
      </c>
      <c r="D1100" s="154" t="s">
        <v>1194</v>
      </c>
      <c r="E1100" s="120">
        <v>0</v>
      </c>
      <c r="F1100" s="120"/>
      <c r="G1100" s="155"/>
      <c r="H1100" s="364"/>
      <c r="I1100" s="9" t="s">
        <v>1174</v>
      </c>
      <c r="J1100" s="1"/>
    </row>
    <row r="1101" spans="1:10" ht="30" customHeight="1" x14ac:dyDescent="0.2">
      <c r="A1101" s="618"/>
      <c r="B1101" s="410" t="s">
        <v>1195</v>
      </c>
      <c r="C1101" s="412" t="s">
        <v>1193</v>
      </c>
      <c r="D1101" s="412" t="s">
        <v>1194</v>
      </c>
      <c r="E1101" s="419">
        <v>1215</v>
      </c>
      <c r="F1101" s="156"/>
      <c r="G1101" s="155"/>
      <c r="H1101" s="364"/>
      <c r="I1101" s="9" t="s">
        <v>1174</v>
      </c>
      <c r="J1101" s="1"/>
    </row>
    <row r="1102" spans="1:10" ht="27" customHeight="1" x14ac:dyDescent="0.2">
      <c r="A1102" s="618"/>
      <c r="B1102" s="421" t="s">
        <v>1175</v>
      </c>
      <c r="C1102" s="467" t="s">
        <v>1176</v>
      </c>
      <c r="D1102" s="467" t="s">
        <v>1173</v>
      </c>
      <c r="E1102" s="501">
        <v>700</v>
      </c>
      <c r="F1102" s="412"/>
      <c r="G1102" s="415"/>
      <c r="H1102" s="380"/>
      <c r="I1102" s="9" t="s">
        <v>1174</v>
      </c>
      <c r="J1102" s="1"/>
    </row>
    <row r="1103" spans="1:10" ht="23.25" customHeight="1" x14ac:dyDescent="0.2">
      <c r="A1103" s="618"/>
      <c r="B1103" s="281" t="s">
        <v>1196</v>
      </c>
      <c r="C1103" s="491" t="s">
        <v>1176</v>
      </c>
      <c r="D1103" s="491" t="s">
        <v>1173</v>
      </c>
      <c r="E1103" s="157">
        <v>50</v>
      </c>
      <c r="F1103" s="120"/>
      <c r="G1103" s="155"/>
      <c r="H1103" s="364"/>
      <c r="I1103" s="9" t="s">
        <v>1174</v>
      </c>
      <c r="J1103" s="1"/>
    </row>
    <row r="1104" spans="1:10" ht="30" customHeight="1" thickBot="1" x14ac:dyDescent="0.25">
      <c r="A1104" s="619"/>
      <c r="B1104" s="372" t="s">
        <v>1197</v>
      </c>
      <c r="C1104" s="373"/>
      <c r="D1104" s="373" t="s">
        <v>1173</v>
      </c>
      <c r="E1104" s="502">
        <v>2250</v>
      </c>
      <c r="F1104" s="349"/>
      <c r="G1104" s="503"/>
      <c r="H1104" s="378"/>
      <c r="I1104" s="9" t="s">
        <v>1174</v>
      </c>
      <c r="J1104" s="1"/>
    </row>
    <row r="1105" spans="1:10" ht="39" customHeight="1" x14ac:dyDescent="0.2">
      <c r="A1105" s="178" t="s">
        <v>1198</v>
      </c>
      <c r="B1105" s="281" t="s">
        <v>1199</v>
      </c>
      <c r="C1105" s="491" t="s">
        <v>967</v>
      </c>
      <c r="D1105" s="491" t="s">
        <v>1173</v>
      </c>
      <c r="E1105" s="286">
        <v>1470</v>
      </c>
      <c r="F1105" s="129"/>
      <c r="G1105" s="166"/>
      <c r="H1105" s="286"/>
      <c r="I1105" s="9" t="s">
        <v>1174</v>
      </c>
      <c r="J1105" s="1"/>
    </row>
    <row r="1106" spans="1:10" ht="37.5" customHeight="1" x14ac:dyDescent="0.2">
      <c r="A1106" s="98" t="s">
        <v>1200</v>
      </c>
      <c r="B1106" s="97" t="s">
        <v>1201</v>
      </c>
      <c r="C1106" s="91" t="s">
        <v>18</v>
      </c>
      <c r="D1106" s="91" t="s">
        <v>1173</v>
      </c>
      <c r="E1106" s="78">
        <v>500</v>
      </c>
      <c r="F1106" s="120"/>
      <c r="G1106" s="155"/>
      <c r="H1106" s="577"/>
      <c r="I1106" s="9" t="s">
        <v>1174</v>
      </c>
      <c r="J1106" s="1"/>
    </row>
    <row r="1107" spans="1:10" ht="24" customHeight="1" x14ac:dyDescent="0.2">
      <c r="A1107" s="652" t="s">
        <v>1202</v>
      </c>
      <c r="B1107" s="26" t="s">
        <v>1203</v>
      </c>
      <c r="C1107" s="558" t="s">
        <v>967</v>
      </c>
      <c r="D1107" s="558" t="s">
        <v>1173</v>
      </c>
      <c r="E1107" s="101">
        <v>750</v>
      </c>
      <c r="F1107" s="26"/>
      <c r="G1107" s="56"/>
      <c r="H1107" s="26"/>
      <c r="I1107" s="9" t="s">
        <v>1174</v>
      </c>
      <c r="J1107" s="1"/>
    </row>
    <row r="1108" spans="1:10" ht="24" customHeight="1" x14ac:dyDescent="0.2">
      <c r="A1108" s="652"/>
      <c r="B1108" s="26" t="s">
        <v>1204</v>
      </c>
      <c r="C1108" s="558" t="s">
        <v>18</v>
      </c>
      <c r="D1108" s="558" t="s">
        <v>1173</v>
      </c>
      <c r="E1108" s="101">
        <v>300</v>
      </c>
      <c r="F1108" s="26"/>
      <c r="G1108" s="56"/>
      <c r="H1108" s="26"/>
      <c r="I1108" s="9" t="s">
        <v>1174</v>
      </c>
      <c r="J1108" s="1"/>
    </row>
    <row r="1109" spans="1:10" ht="24" customHeight="1" x14ac:dyDescent="0.2">
      <c r="A1109" s="653"/>
      <c r="B1109" s="26" t="s">
        <v>1205</v>
      </c>
      <c r="C1109" s="558" t="s">
        <v>1176</v>
      </c>
      <c r="D1109" s="558" t="s">
        <v>1173</v>
      </c>
      <c r="E1109" s="101">
        <v>100</v>
      </c>
      <c r="F1109" s="103"/>
      <c r="G1109" s="158"/>
      <c r="H1109" s="26"/>
      <c r="I1109" s="9" t="s">
        <v>1174</v>
      </c>
      <c r="J1109" s="1"/>
    </row>
    <row r="1110" spans="1:10" ht="24" customHeight="1" x14ac:dyDescent="0.2">
      <c r="A1110" s="665" t="s">
        <v>1206</v>
      </c>
      <c r="B1110" s="159" t="s">
        <v>1207</v>
      </c>
      <c r="C1110" s="70" t="s">
        <v>967</v>
      </c>
      <c r="D1110" s="70" t="s">
        <v>1173</v>
      </c>
      <c r="E1110" s="128">
        <v>700</v>
      </c>
      <c r="F1110" s="78"/>
      <c r="G1110" s="146"/>
      <c r="H1110" s="577"/>
      <c r="I1110" s="9" t="s">
        <v>1174</v>
      </c>
      <c r="J1110" s="1"/>
    </row>
    <row r="1111" spans="1:10" ht="24" customHeight="1" x14ac:dyDescent="0.2">
      <c r="A1111" s="671"/>
      <c r="B1111" s="231" t="s">
        <v>1208</v>
      </c>
      <c r="C1111" s="70" t="s">
        <v>967</v>
      </c>
      <c r="D1111" s="70" t="s">
        <v>1173</v>
      </c>
      <c r="E1111" s="157">
        <v>1000</v>
      </c>
      <c r="F1111" s="78"/>
      <c r="G1111" s="146"/>
      <c r="H1111" s="577"/>
      <c r="I1111" s="9" t="s">
        <v>1174</v>
      </c>
      <c r="J1111" s="1"/>
    </row>
    <row r="1112" spans="1:10" ht="24" customHeight="1" x14ac:dyDescent="0.2">
      <c r="A1112" s="666"/>
      <c r="B1112" s="160" t="s">
        <v>1209</v>
      </c>
      <c r="C1112" s="558" t="s">
        <v>967</v>
      </c>
      <c r="D1112" s="558" t="s">
        <v>1173</v>
      </c>
      <c r="E1112" s="157">
        <v>46.4</v>
      </c>
      <c r="F1112" s="78"/>
      <c r="G1112" s="146"/>
      <c r="H1112" s="577"/>
      <c r="I1112" s="9" t="s">
        <v>1174</v>
      </c>
      <c r="J1112" s="1"/>
    </row>
    <row r="1113" spans="1:10" ht="24" customHeight="1" x14ac:dyDescent="0.2">
      <c r="A1113" s="560" t="s">
        <v>1210</v>
      </c>
      <c r="B1113" s="26" t="s">
        <v>1211</v>
      </c>
      <c r="C1113" s="558" t="s">
        <v>967</v>
      </c>
      <c r="D1113" s="558" t="s">
        <v>1173</v>
      </c>
      <c r="E1113" s="577">
        <v>1470</v>
      </c>
      <c r="F1113" s="156"/>
      <c r="G1113" s="155"/>
      <c r="H1113" s="577"/>
      <c r="I1113" s="9" t="s">
        <v>1174</v>
      </c>
      <c r="J1113" s="1"/>
    </row>
    <row r="1114" spans="1:10" ht="24" customHeight="1" x14ac:dyDescent="0.2">
      <c r="A1114" s="670" t="s">
        <v>1212</v>
      </c>
      <c r="B1114" s="52" t="s">
        <v>1213</v>
      </c>
      <c r="C1114" s="558" t="s">
        <v>967</v>
      </c>
      <c r="D1114" s="558" t="s">
        <v>1173</v>
      </c>
      <c r="E1114" s="161">
        <v>700</v>
      </c>
      <c r="F1114" s="120"/>
      <c r="G1114" s="155"/>
      <c r="H1114" s="577"/>
      <c r="I1114" s="9" t="s">
        <v>1174</v>
      </c>
      <c r="J1114" s="1"/>
    </row>
    <row r="1115" spans="1:10" ht="24" customHeight="1" x14ac:dyDescent="0.2">
      <c r="A1115" s="670"/>
      <c r="B1115" s="26" t="s">
        <v>1214</v>
      </c>
      <c r="C1115" s="558" t="s">
        <v>18</v>
      </c>
      <c r="D1115" s="558" t="s">
        <v>1173</v>
      </c>
      <c r="E1115" s="78">
        <v>300</v>
      </c>
      <c r="F1115" s="120"/>
      <c r="G1115" s="155"/>
      <c r="H1115" s="577"/>
      <c r="I1115" s="9" t="s">
        <v>1174</v>
      </c>
      <c r="J1115" s="1"/>
    </row>
    <row r="1116" spans="1:10" ht="24" customHeight="1" x14ac:dyDescent="0.2">
      <c r="A1116" s="670"/>
      <c r="B1116" s="26" t="s">
        <v>1215</v>
      </c>
      <c r="C1116" s="558" t="s">
        <v>1176</v>
      </c>
      <c r="D1116" s="558" t="s">
        <v>1173</v>
      </c>
      <c r="E1116" s="78">
        <v>100</v>
      </c>
      <c r="F1116" s="120"/>
      <c r="G1116" s="155"/>
      <c r="H1116" s="577"/>
      <c r="I1116" s="9" t="s">
        <v>1174</v>
      </c>
      <c r="J1116" s="1"/>
    </row>
    <row r="1117" spans="1:10" ht="20.25" customHeight="1" x14ac:dyDescent="0.2">
      <c r="A1117" s="669"/>
      <c r="B1117" s="26" t="s">
        <v>1216</v>
      </c>
      <c r="C1117" s="558" t="s">
        <v>1176</v>
      </c>
      <c r="D1117" s="558" t="s">
        <v>1173</v>
      </c>
      <c r="E1117" s="78">
        <v>20</v>
      </c>
      <c r="F1117" s="120"/>
      <c r="G1117" s="155"/>
      <c r="H1117" s="577"/>
      <c r="I1117" s="9" t="s">
        <v>1174</v>
      </c>
      <c r="J1117" s="1"/>
    </row>
    <row r="1118" spans="1:10" ht="25.5" customHeight="1" x14ac:dyDescent="0.2">
      <c r="A1118" s="665" t="s">
        <v>1217</v>
      </c>
      <c r="B1118" s="110" t="s">
        <v>1218</v>
      </c>
      <c r="C1118" s="558" t="s">
        <v>967</v>
      </c>
      <c r="D1118" s="558" t="s">
        <v>1173</v>
      </c>
      <c r="E1118" s="78">
        <v>800</v>
      </c>
      <c r="F1118" s="120"/>
      <c r="G1118" s="155"/>
      <c r="H1118" s="577"/>
      <c r="I1118" s="9" t="s">
        <v>1174</v>
      </c>
      <c r="J1118" s="1"/>
    </row>
    <row r="1119" spans="1:10" ht="25.5" customHeight="1" x14ac:dyDescent="0.2">
      <c r="A1119" s="667"/>
      <c r="B1119" s="3" t="s">
        <v>1219</v>
      </c>
      <c r="C1119" s="558" t="s">
        <v>967</v>
      </c>
      <c r="D1119" s="558" t="s">
        <v>1173</v>
      </c>
      <c r="E1119" s="78">
        <v>87.6</v>
      </c>
      <c r="F1119" s="120"/>
      <c r="G1119" s="155"/>
      <c r="H1119" s="577"/>
      <c r="I1119" s="9" t="s">
        <v>1174</v>
      </c>
      <c r="J1119" s="1"/>
    </row>
    <row r="1120" spans="1:10" ht="25.5" customHeight="1" x14ac:dyDescent="0.2">
      <c r="A1120" s="672" t="s">
        <v>1220</v>
      </c>
      <c r="B1120" s="98" t="s">
        <v>1221</v>
      </c>
      <c r="C1120" s="162" t="s">
        <v>967</v>
      </c>
      <c r="D1120" s="558" t="s">
        <v>1173</v>
      </c>
      <c r="E1120" s="577">
        <v>1470</v>
      </c>
      <c r="F1120" s="120"/>
      <c r="G1120" s="155"/>
      <c r="H1120" s="577"/>
      <c r="I1120" s="9" t="s">
        <v>1174</v>
      </c>
      <c r="J1120" s="1"/>
    </row>
    <row r="1121" spans="1:10" ht="25.5" customHeight="1" x14ac:dyDescent="0.2">
      <c r="A1121" s="671"/>
      <c r="B1121" s="26" t="s">
        <v>1222</v>
      </c>
      <c r="C1121" s="558" t="s">
        <v>1223</v>
      </c>
      <c r="D1121" s="558" t="s">
        <v>1173</v>
      </c>
      <c r="E1121" s="120">
        <v>20</v>
      </c>
      <c r="F1121" s="120"/>
      <c r="G1121" s="155"/>
      <c r="H1121" s="577"/>
      <c r="I1121" s="9" t="s">
        <v>1174</v>
      </c>
      <c r="J1121" s="1"/>
    </row>
    <row r="1122" spans="1:10" ht="20.25" customHeight="1" x14ac:dyDescent="0.2">
      <c r="A1122" s="671"/>
      <c r="B1122" s="26" t="s">
        <v>1224</v>
      </c>
      <c r="C1122" s="558" t="s">
        <v>1223</v>
      </c>
      <c r="D1122" s="558" t="s">
        <v>1173</v>
      </c>
      <c r="E1122" s="120">
        <v>15</v>
      </c>
      <c r="F1122" s="120"/>
      <c r="G1122" s="155"/>
      <c r="H1122" s="577"/>
      <c r="I1122" s="9" t="s">
        <v>1174</v>
      </c>
      <c r="J1122" s="1"/>
    </row>
    <row r="1123" spans="1:10" ht="25.5" customHeight="1" x14ac:dyDescent="0.2">
      <c r="A1123" s="671"/>
      <c r="B1123" s="26" t="s">
        <v>1225</v>
      </c>
      <c r="C1123" s="558" t="s">
        <v>1223</v>
      </c>
      <c r="D1123" s="558" t="s">
        <v>1173</v>
      </c>
      <c r="E1123" s="120">
        <v>15</v>
      </c>
      <c r="F1123" s="120"/>
      <c r="G1123" s="155"/>
      <c r="H1123" s="577"/>
      <c r="I1123" s="9" t="s">
        <v>1174</v>
      </c>
      <c r="J1123" s="1"/>
    </row>
    <row r="1124" spans="1:10" ht="25.5" customHeight="1" x14ac:dyDescent="0.2">
      <c r="A1124" s="673"/>
      <c r="B1124" s="26" t="s">
        <v>1226</v>
      </c>
      <c r="C1124" s="162" t="s">
        <v>967</v>
      </c>
      <c r="D1124" s="558" t="s">
        <v>1173</v>
      </c>
      <c r="E1124" s="156">
        <v>38</v>
      </c>
      <c r="F1124" s="120"/>
      <c r="G1124" s="155"/>
      <c r="H1124" s="577"/>
      <c r="I1124" s="9" t="s">
        <v>1174</v>
      </c>
      <c r="J1124" s="1"/>
    </row>
    <row r="1125" spans="1:10" ht="37.5" customHeight="1" x14ac:dyDescent="0.2">
      <c r="A1125" s="563" t="s">
        <v>1227</v>
      </c>
      <c r="B1125" s="152" t="s">
        <v>1228</v>
      </c>
      <c r="C1125" s="163" t="s">
        <v>967</v>
      </c>
      <c r="D1125" s="70" t="s">
        <v>1173</v>
      </c>
      <c r="E1125" s="577">
        <v>1500</v>
      </c>
      <c r="F1125" s="120"/>
      <c r="G1125" s="155"/>
      <c r="H1125" s="577"/>
      <c r="I1125" s="9" t="s">
        <v>1174</v>
      </c>
      <c r="J1125" s="1"/>
    </row>
    <row r="1126" spans="1:10" ht="24.75" customHeight="1" x14ac:dyDescent="0.2">
      <c r="A1126" s="665" t="s">
        <v>1229</v>
      </c>
      <c r="B1126" s="98" t="s">
        <v>1230</v>
      </c>
      <c r="C1126" s="162" t="s">
        <v>967</v>
      </c>
      <c r="D1126" s="558" t="s">
        <v>1173</v>
      </c>
      <c r="E1126" s="120">
        <v>800</v>
      </c>
      <c r="F1126" s="120"/>
      <c r="G1126" s="155"/>
      <c r="H1126" s="577"/>
      <c r="I1126" s="9" t="s">
        <v>1174</v>
      </c>
      <c r="J1126" s="1"/>
    </row>
    <row r="1127" spans="1:10" ht="23.25" customHeight="1" x14ac:dyDescent="0.2">
      <c r="A1127" s="666"/>
      <c r="B1127" s="98" t="s">
        <v>1231</v>
      </c>
      <c r="C1127" s="162" t="s">
        <v>967</v>
      </c>
      <c r="D1127" s="558" t="s">
        <v>1173</v>
      </c>
      <c r="E1127" s="120">
        <v>350</v>
      </c>
      <c r="F1127" s="120">
        <v>250</v>
      </c>
      <c r="G1127" s="155"/>
      <c r="H1127" s="577"/>
      <c r="I1127" s="9" t="s">
        <v>1174</v>
      </c>
      <c r="J1127" s="1"/>
    </row>
    <row r="1128" spans="1:10" ht="25.5" customHeight="1" x14ac:dyDescent="0.2">
      <c r="A1128" s="666"/>
      <c r="B1128" s="98" t="s">
        <v>1232</v>
      </c>
      <c r="C1128" s="162" t="s">
        <v>967</v>
      </c>
      <c r="D1128" s="558" t="s">
        <v>1173</v>
      </c>
      <c r="E1128" s="120">
        <v>100</v>
      </c>
      <c r="F1128" s="120"/>
      <c r="G1128" s="155"/>
      <c r="H1128" s="577"/>
      <c r="I1128" s="9" t="s">
        <v>1174</v>
      </c>
      <c r="J1128" s="1"/>
    </row>
    <row r="1129" spans="1:10" ht="24" customHeight="1" x14ac:dyDescent="0.2">
      <c r="A1129" s="667"/>
      <c r="B1129" s="98" t="s">
        <v>1233</v>
      </c>
      <c r="C1129" s="162" t="s">
        <v>967</v>
      </c>
      <c r="D1129" s="558" t="s">
        <v>1173</v>
      </c>
      <c r="E1129" s="120"/>
      <c r="F1129" s="120">
        <v>1000</v>
      </c>
      <c r="G1129" s="155"/>
      <c r="H1129" s="577"/>
      <c r="I1129" s="9" t="s">
        <v>1174</v>
      </c>
      <c r="J1129" s="1"/>
    </row>
    <row r="1130" spans="1:10" ht="33.75" customHeight="1" x14ac:dyDescent="0.2">
      <c r="A1130" s="152" t="s">
        <v>1234</v>
      </c>
      <c r="B1130" s="152" t="s">
        <v>1235</v>
      </c>
      <c r="C1130" s="163" t="s">
        <v>967</v>
      </c>
      <c r="D1130" s="558" t="s">
        <v>1173</v>
      </c>
      <c r="E1130" s="120">
        <v>400</v>
      </c>
      <c r="F1130" s="120"/>
      <c r="G1130" s="155"/>
      <c r="H1130" s="577"/>
      <c r="I1130" s="9" t="s">
        <v>1174</v>
      </c>
      <c r="J1130" s="1"/>
    </row>
    <row r="1131" spans="1:10" ht="21" customHeight="1" x14ac:dyDescent="0.2">
      <c r="A1131" s="665" t="s">
        <v>1236</v>
      </c>
      <c r="B1131" s="152" t="s">
        <v>1237</v>
      </c>
      <c r="C1131" s="163" t="s">
        <v>967</v>
      </c>
      <c r="D1131" s="558" t="s">
        <v>1173</v>
      </c>
      <c r="E1131" s="577">
        <v>1470</v>
      </c>
      <c r="F1131" s="120"/>
      <c r="G1131" s="155"/>
      <c r="H1131" s="577"/>
      <c r="I1131" s="9" t="s">
        <v>1174</v>
      </c>
      <c r="J1131" s="1"/>
    </row>
    <row r="1132" spans="1:10" ht="24" customHeight="1" x14ac:dyDescent="0.2">
      <c r="A1132" s="667"/>
      <c r="B1132" s="152" t="s">
        <v>1238</v>
      </c>
      <c r="C1132" s="163" t="s">
        <v>967</v>
      </c>
      <c r="D1132" s="558" t="s">
        <v>1173</v>
      </c>
      <c r="E1132" s="120">
        <v>179.4</v>
      </c>
      <c r="F1132" s="120"/>
      <c r="G1132" s="155"/>
      <c r="H1132" s="577"/>
      <c r="I1132" s="9" t="s">
        <v>1174</v>
      </c>
      <c r="J1132" s="1"/>
    </row>
    <row r="1133" spans="1:10" ht="34.5" customHeight="1" x14ac:dyDescent="0.2">
      <c r="A1133" s="564" t="s">
        <v>1239</v>
      </c>
      <c r="B1133" s="97" t="s">
        <v>1240</v>
      </c>
      <c r="C1133" s="558" t="s">
        <v>967</v>
      </c>
      <c r="D1133" s="558" t="s">
        <v>1173</v>
      </c>
      <c r="E1133" s="577">
        <v>1470</v>
      </c>
      <c r="F1133" s="120"/>
      <c r="G1133" s="155"/>
      <c r="H1133" s="577"/>
      <c r="I1133" s="9" t="s">
        <v>1174</v>
      </c>
      <c r="J1133" s="1"/>
    </row>
    <row r="1134" spans="1:10" ht="28.5" customHeight="1" x14ac:dyDescent="0.2">
      <c r="A1134" s="665" t="s">
        <v>1241</v>
      </c>
      <c r="B1134" s="98" t="s">
        <v>1242</v>
      </c>
      <c r="C1134" s="72" t="s">
        <v>1193</v>
      </c>
      <c r="D1134" s="72" t="s">
        <v>1194</v>
      </c>
      <c r="E1134" s="78">
        <v>900</v>
      </c>
      <c r="F1134" s="120"/>
      <c r="G1134" s="155"/>
      <c r="H1134" s="577"/>
      <c r="I1134" s="9" t="s">
        <v>1174</v>
      </c>
      <c r="J1134" s="1"/>
    </row>
    <row r="1135" spans="1:10" ht="28.5" customHeight="1" x14ac:dyDescent="0.2">
      <c r="A1135" s="666"/>
      <c r="B1135" s="98" t="s">
        <v>1243</v>
      </c>
      <c r="C1135" s="72" t="s">
        <v>1176</v>
      </c>
      <c r="D1135" s="72" t="s">
        <v>1194</v>
      </c>
      <c r="E1135" s="78">
        <v>50</v>
      </c>
      <c r="F1135" s="120"/>
      <c r="G1135" s="155"/>
      <c r="H1135" s="577"/>
      <c r="I1135" s="9" t="s">
        <v>1174</v>
      </c>
      <c r="J1135" s="1"/>
    </row>
    <row r="1136" spans="1:10" ht="35.25" customHeight="1" x14ac:dyDescent="0.2">
      <c r="A1136" s="665" t="s">
        <v>1244</v>
      </c>
      <c r="B1136" s="97" t="s">
        <v>1245</v>
      </c>
      <c r="C1136" s="558" t="s">
        <v>967</v>
      </c>
      <c r="D1136" s="558" t="s">
        <v>1173</v>
      </c>
      <c r="E1136" s="577">
        <v>1470</v>
      </c>
      <c r="F1136" s="120"/>
      <c r="G1136" s="155"/>
      <c r="H1136" s="577"/>
      <c r="I1136" s="9" t="s">
        <v>1174</v>
      </c>
      <c r="J1136" s="1"/>
    </row>
    <row r="1137" spans="1:10" ht="35.25" customHeight="1" x14ac:dyDescent="0.2">
      <c r="A1137" s="667"/>
      <c r="B1137" s="98" t="s">
        <v>1246</v>
      </c>
      <c r="C1137" s="162" t="s">
        <v>967</v>
      </c>
      <c r="D1137" s="558" t="s">
        <v>1173</v>
      </c>
      <c r="E1137" s="120">
        <v>59.5</v>
      </c>
      <c r="F1137" s="120"/>
      <c r="G1137" s="155"/>
      <c r="H1137" s="577"/>
      <c r="I1137" s="9" t="s">
        <v>1174</v>
      </c>
      <c r="J1137" s="1"/>
    </row>
    <row r="1138" spans="1:10" ht="27" customHeight="1" x14ac:dyDescent="0.2">
      <c r="A1138" s="665" t="s">
        <v>1247</v>
      </c>
      <c r="B1138" s="164" t="s">
        <v>1248</v>
      </c>
      <c r="C1138" s="559" t="s">
        <v>967</v>
      </c>
      <c r="D1138" s="165" t="s">
        <v>1173</v>
      </c>
      <c r="E1138" s="120">
        <v>300</v>
      </c>
      <c r="F1138" s="120"/>
      <c r="G1138" s="155"/>
      <c r="H1138" s="577"/>
      <c r="I1138" s="9" t="s">
        <v>1174</v>
      </c>
      <c r="J1138" s="1"/>
    </row>
    <row r="1139" spans="1:10" ht="35.25" customHeight="1" x14ac:dyDescent="0.2">
      <c r="A1139" s="666"/>
      <c r="B1139" s="98" t="s">
        <v>1249</v>
      </c>
      <c r="C1139" s="555" t="s">
        <v>348</v>
      </c>
      <c r="D1139" s="555" t="s">
        <v>1173</v>
      </c>
      <c r="E1139" s="120">
        <v>80</v>
      </c>
      <c r="F1139" s="120"/>
      <c r="G1139" s="155"/>
      <c r="H1139" s="577"/>
      <c r="I1139" s="9" t="s">
        <v>1174</v>
      </c>
      <c r="J1139" s="1"/>
    </row>
    <row r="1140" spans="1:10" ht="35.25" customHeight="1" x14ac:dyDescent="0.2">
      <c r="A1140" s="666"/>
      <c r="B1140" s="98" t="s">
        <v>1250</v>
      </c>
      <c r="C1140" s="555" t="s">
        <v>348</v>
      </c>
      <c r="D1140" s="555" t="s">
        <v>1173</v>
      </c>
      <c r="E1140" s="120">
        <v>30</v>
      </c>
      <c r="F1140" s="120"/>
      <c r="G1140" s="155"/>
      <c r="H1140" s="577"/>
      <c r="I1140" s="9" t="s">
        <v>1174</v>
      </c>
      <c r="J1140" s="1"/>
    </row>
    <row r="1141" spans="1:10" ht="35.25" customHeight="1" x14ac:dyDescent="0.2">
      <c r="A1141" s="666"/>
      <c r="B1141" s="98" t="s">
        <v>1251</v>
      </c>
      <c r="C1141" s="555" t="s">
        <v>348</v>
      </c>
      <c r="D1141" s="555" t="s">
        <v>1173</v>
      </c>
      <c r="E1141" s="120">
        <v>20</v>
      </c>
      <c r="F1141" s="120"/>
      <c r="G1141" s="155"/>
      <c r="H1141" s="577"/>
      <c r="I1141" s="9" t="s">
        <v>1174</v>
      </c>
      <c r="J1141" s="1"/>
    </row>
    <row r="1142" spans="1:10" ht="35.25" customHeight="1" x14ac:dyDescent="0.2">
      <c r="A1142" s="666"/>
      <c r="B1142" s="98" t="s">
        <v>1252</v>
      </c>
      <c r="C1142" s="555" t="s">
        <v>348</v>
      </c>
      <c r="D1142" s="555" t="s">
        <v>1173</v>
      </c>
      <c r="E1142" s="120">
        <v>2</v>
      </c>
      <c r="F1142" s="120"/>
      <c r="G1142" s="155"/>
      <c r="H1142" s="577"/>
      <c r="I1142" s="9" t="s">
        <v>1174</v>
      </c>
      <c r="J1142" s="1"/>
    </row>
    <row r="1143" spans="1:10" ht="48" customHeight="1" x14ac:dyDescent="0.2">
      <c r="A1143" s="667"/>
      <c r="B1143" s="98" t="s">
        <v>1253</v>
      </c>
      <c r="C1143" s="555" t="s">
        <v>348</v>
      </c>
      <c r="D1143" s="555" t="s">
        <v>1173</v>
      </c>
      <c r="E1143" s="120">
        <v>68</v>
      </c>
      <c r="F1143" s="120"/>
      <c r="G1143" s="155"/>
      <c r="H1143" s="577"/>
      <c r="I1143" s="9" t="s">
        <v>1174</v>
      </c>
      <c r="J1143" s="1"/>
    </row>
    <row r="1144" spans="1:10" ht="23.25" customHeight="1" x14ac:dyDescent="0.2">
      <c r="A1144" s="572" t="s">
        <v>1254</v>
      </c>
      <c r="B1144" s="159" t="s">
        <v>1255</v>
      </c>
      <c r="C1144" s="70" t="s">
        <v>967</v>
      </c>
      <c r="D1144" s="70" t="s">
        <v>1173</v>
      </c>
      <c r="E1144" s="577">
        <v>1470</v>
      </c>
      <c r="F1144" s="155"/>
      <c r="G1144" s="89"/>
      <c r="H1144" s="577"/>
      <c r="I1144" s="9" t="s">
        <v>1174</v>
      </c>
      <c r="J1144" s="1"/>
    </row>
    <row r="1145" spans="1:10" ht="23.25" customHeight="1" x14ac:dyDescent="0.2">
      <c r="A1145" s="665" t="s">
        <v>1256</v>
      </c>
      <c r="B1145" s="98" t="s">
        <v>1257</v>
      </c>
      <c r="C1145" s="72" t="s">
        <v>1193</v>
      </c>
      <c r="D1145" s="72" t="s">
        <v>1194</v>
      </c>
      <c r="E1145" s="577">
        <v>1470</v>
      </c>
      <c r="F1145" s="78"/>
      <c r="G1145" s="145"/>
      <c r="H1145" s="577"/>
      <c r="I1145" s="9" t="s">
        <v>1174</v>
      </c>
      <c r="J1145" s="1"/>
    </row>
    <row r="1146" spans="1:10" ht="23.25" customHeight="1" x14ac:dyDescent="0.2">
      <c r="A1146" s="667"/>
      <c r="B1146" s="98" t="s">
        <v>1258</v>
      </c>
      <c r="C1146" s="72" t="s">
        <v>1193</v>
      </c>
      <c r="D1146" s="72" t="s">
        <v>1194</v>
      </c>
      <c r="E1146" s="78">
        <v>500</v>
      </c>
      <c r="F1146" s="78"/>
      <c r="G1146" s="145"/>
      <c r="H1146" s="577"/>
      <c r="I1146" s="9" t="s">
        <v>1174</v>
      </c>
      <c r="J1146" s="1"/>
    </row>
    <row r="1147" spans="1:10" ht="23.25" customHeight="1" x14ac:dyDescent="0.2">
      <c r="A1147" s="572" t="s">
        <v>1259</v>
      </c>
      <c r="B1147" s="152" t="s">
        <v>1260</v>
      </c>
      <c r="C1147" s="87" t="s">
        <v>1193</v>
      </c>
      <c r="D1147" s="87" t="s">
        <v>1194</v>
      </c>
      <c r="E1147" s="577">
        <v>1470</v>
      </c>
      <c r="F1147" s="78"/>
      <c r="G1147" s="166"/>
      <c r="H1147" s="577"/>
      <c r="I1147" s="9" t="s">
        <v>1174</v>
      </c>
      <c r="J1147" s="1"/>
    </row>
    <row r="1148" spans="1:10" ht="23.25" customHeight="1" x14ac:dyDescent="0.2">
      <c r="A1148" s="668" t="s">
        <v>1261</v>
      </c>
      <c r="B1148" s="52" t="s">
        <v>1262</v>
      </c>
      <c r="C1148" s="558" t="s">
        <v>967</v>
      </c>
      <c r="D1148" s="558" t="s">
        <v>1173</v>
      </c>
      <c r="E1148" s="120">
        <v>1350</v>
      </c>
      <c r="F1148" s="146"/>
      <c r="G1148" s="89"/>
      <c r="H1148" s="577"/>
      <c r="I1148" s="9" t="s">
        <v>1174</v>
      </c>
      <c r="J1148" s="1"/>
    </row>
    <row r="1149" spans="1:10" ht="48" customHeight="1" x14ac:dyDescent="0.2">
      <c r="A1149" s="669"/>
      <c r="B1149" s="52" t="s">
        <v>1263</v>
      </c>
      <c r="C1149" s="558" t="s">
        <v>967</v>
      </c>
      <c r="D1149" s="558" t="s">
        <v>1173</v>
      </c>
      <c r="E1149" s="120">
        <v>57.9</v>
      </c>
      <c r="F1149" s="78"/>
      <c r="G1149" s="145"/>
      <c r="H1149" s="577"/>
      <c r="I1149" s="9" t="s">
        <v>1174</v>
      </c>
      <c r="J1149" s="1"/>
    </row>
    <row r="1150" spans="1:10" ht="27" customHeight="1" x14ac:dyDescent="0.2">
      <c r="A1150" s="668" t="s">
        <v>1264</v>
      </c>
      <c r="B1150" s="26" t="s">
        <v>1265</v>
      </c>
      <c r="C1150" s="558" t="s">
        <v>1223</v>
      </c>
      <c r="D1150" s="558" t="s">
        <v>1173</v>
      </c>
      <c r="E1150" s="120">
        <v>20</v>
      </c>
      <c r="F1150" s="78"/>
      <c r="G1150" s="145"/>
      <c r="H1150" s="577"/>
      <c r="I1150" s="9" t="s">
        <v>1174</v>
      </c>
      <c r="J1150" s="1"/>
    </row>
    <row r="1151" spans="1:10" ht="25.5" customHeight="1" x14ac:dyDescent="0.2">
      <c r="A1151" s="670"/>
      <c r="B1151" s="26" t="s">
        <v>1266</v>
      </c>
      <c r="C1151" s="558" t="s">
        <v>1223</v>
      </c>
      <c r="D1151" s="558" t="s">
        <v>1173</v>
      </c>
      <c r="E1151" s="120">
        <v>10</v>
      </c>
      <c r="F1151" s="78"/>
      <c r="G1151" s="145"/>
      <c r="H1151" s="577"/>
      <c r="I1151" s="9" t="s">
        <v>1174</v>
      </c>
      <c r="J1151" s="1"/>
    </row>
    <row r="1152" spans="1:10" ht="25.5" customHeight="1" x14ac:dyDescent="0.2">
      <c r="A1152" s="670"/>
      <c r="B1152" s="26" t="s">
        <v>1267</v>
      </c>
      <c r="C1152" s="558" t="s">
        <v>967</v>
      </c>
      <c r="D1152" s="558" t="s">
        <v>1173</v>
      </c>
      <c r="E1152" s="120">
        <v>450</v>
      </c>
      <c r="F1152" s="78"/>
      <c r="G1152" s="145"/>
      <c r="H1152" s="577"/>
      <c r="I1152" s="9" t="s">
        <v>1174</v>
      </c>
      <c r="J1152" s="1"/>
    </row>
    <row r="1153" spans="1:10" ht="33" customHeight="1" x14ac:dyDescent="0.2">
      <c r="A1153" s="669"/>
      <c r="B1153" s="26" t="s">
        <v>1268</v>
      </c>
      <c r="C1153" s="558" t="s">
        <v>967</v>
      </c>
      <c r="D1153" s="558" t="s">
        <v>1173</v>
      </c>
      <c r="E1153" s="120">
        <v>14.8</v>
      </c>
      <c r="F1153" s="78"/>
      <c r="G1153" s="145"/>
      <c r="H1153" s="577"/>
      <c r="I1153" s="9" t="s">
        <v>1174</v>
      </c>
      <c r="J1153" s="1"/>
    </row>
    <row r="1154" spans="1:10" ht="33" customHeight="1" x14ac:dyDescent="0.2">
      <c r="A1154" s="98" t="s">
        <v>1269</v>
      </c>
      <c r="B1154" s="152" t="s">
        <v>1270</v>
      </c>
      <c r="C1154" s="167" t="s">
        <v>1193</v>
      </c>
      <c r="D1154" s="168" t="s">
        <v>1194</v>
      </c>
      <c r="E1154" s="577">
        <v>1470</v>
      </c>
      <c r="F1154" s="78"/>
      <c r="G1154" s="145"/>
      <c r="H1154" s="577"/>
      <c r="I1154" s="9" t="s">
        <v>1174</v>
      </c>
      <c r="J1154" s="1"/>
    </row>
    <row r="1155" spans="1:10" ht="28.5" customHeight="1" x14ac:dyDescent="0.2">
      <c r="A1155" s="672" t="s">
        <v>1271</v>
      </c>
      <c r="B1155" s="26" t="s">
        <v>1272</v>
      </c>
      <c r="C1155" s="558" t="s">
        <v>967</v>
      </c>
      <c r="D1155" s="558" t="s">
        <v>1173</v>
      </c>
      <c r="E1155" s="577">
        <v>1470</v>
      </c>
      <c r="F1155" s="120"/>
      <c r="G1155" s="145"/>
      <c r="H1155" s="577"/>
      <c r="I1155" s="9" t="s">
        <v>1174</v>
      </c>
      <c r="J1155" s="1"/>
    </row>
    <row r="1156" spans="1:10" ht="27.75" customHeight="1" x14ac:dyDescent="0.2">
      <c r="A1156" s="671"/>
      <c r="B1156" s="98" t="s">
        <v>1273</v>
      </c>
      <c r="C1156" s="165" t="s">
        <v>967</v>
      </c>
      <c r="D1156" s="95" t="s">
        <v>1173</v>
      </c>
      <c r="E1156" s="577"/>
      <c r="F1156" s="156"/>
      <c r="G1156" s="145"/>
      <c r="H1156" s="577">
        <v>100</v>
      </c>
      <c r="I1156" s="9" t="s">
        <v>1174</v>
      </c>
      <c r="J1156" s="1"/>
    </row>
    <row r="1157" spans="1:10" ht="27" customHeight="1" x14ac:dyDescent="0.2">
      <c r="A1157" s="673"/>
      <c r="B1157" s="26" t="s">
        <v>1274</v>
      </c>
      <c r="C1157" s="558" t="s">
        <v>967</v>
      </c>
      <c r="D1157" s="558" t="s">
        <v>1173</v>
      </c>
      <c r="E1157" s="577">
        <v>35.9</v>
      </c>
      <c r="F1157" s="156"/>
      <c r="G1157" s="145"/>
      <c r="H1157" s="577"/>
      <c r="I1157" s="9" t="s">
        <v>1174</v>
      </c>
      <c r="J1157" s="1"/>
    </row>
    <row r="1158" spans="1:10" ht="27" customHeight="1" x14ac:dyDescent="0.2">
      <c r="A1158" s="668" t="s">
        <v>1275</v>
      </c>
      <c r="B1158" s="103" t="s">
        <v>1276</v>
      </c>
      <c r="C1158" s="558" t="s">
        <v>967</v>
      </c>
      <c r="D1158" s="558" t="s">
        <v>1173</v>
      </c>
      <c r="E1158" s="577">
        <v>500</v>
      </c>
      <c r="F1158" s="156"/>
      <c r="G1158" s="146"/>
      <c r="H1158" s="577"/>
      <c r="I1158" s="9" t="s">
        <v>1174</v>
      </c>
      <c r="J1158" s="1"/>
    </row>
    <row r="1159" spans="1:10" ht="27" customHeight="1" x14ac:dyDescent="0.2">
      <c r="A1159" s="670"/>
      <c r="B1159" s="103" t="s">
        <v>1277</v>
      </c>
      <c r="C1159" s="558" t="s">
        <v>967</v>
      </c>
      <c r="D1159" s="558" t="s">
        <v>1173</v>
      </c>
      <c r="E1159" s="577">
        <v>0</v>
      </c>
      <c r="F1159" s="156"/>
      <c r="G1159" s="146"/>
      <c r="H1159" s="577"/>
      <c r="I1159" s="9" t="s">
        <v>1174</v>
      </c>
      <c r="J1159" s="1"/>
    </row>
    <row r="1160" spans="1:10" ht="27" customHeight="1" x14ac:dyDescent="0.2">
      <c r="A1160" s="670"/>
      <c r="B1160" s="103" t="s">
        <v>1278</v>
      </c>
      <c r="C1160" s="558" t="s">
        <v>967</v>
      </c>
      <c r="D1160" s="558" t="s">
        <v>1173</v>
      </c>
      <c r="E1160" s="577">
        <v>400</v>
      </c>
      <c r="F1160" s="156"/>
      <c r="G1160" s="146"/>
      <c r="H1160" s="577"/>
      <c r="I1160" s="9" t="s">
        <v>1174</v>
      </c>
      <c r="J1160" s="1"/>
    </row>
    <row r="1161" spans="1:10" ht="27" customHeight="1" x14ac:dyDescent="0.2">
      <c r="A1161" s="670"/>
      <c r="B1161" s="103" t="s">
        <v>1279</v>
      </c>
      <c r="C1161" s="558" t="s">
        <v>967</v>
      </c>
      <c r="D1161" s="558" t="s">
        <v>1173</v>
      </c>
      <c r="E1161" s="577">
        <v>400</v>
      </c>
      <c r="F1161" s="156"/>
      <c r="G1161" s="146"/>
      <c r="H1161" s="577"/>
      <c r="I1161" s="9" t="s">
        <v>1174</v>
      </c>
      <c r="J1161" s="1"/>
    </row>
    <row r="1162" spans="1:10" ht="27" customHeight="1" x14ac:dyDescent="0.2">
      <c r="A1162" s="669"/>
      <c r="B1162" s="103" t="s">
        <v>1277</v>
      </c>
      <c r="C1162" s="558" t="s">
        <v>967</v>
      </c>
      <c r="D1162" s="558" t="s">
        <v>1173</v>
      </c>
      <c r="E1162" s="577">
        <v>20.6</v>
      </c>
      <c r="F1162" s="156"/>
      <c r="G1162" s="146"/>
      <c r="H1162" s="577"/>
      <c r="I1162" s="9" t="s">
        <v>1174</v>
      </c>
      <c r="J1162" s="1"/>
    </row>
    <row r="1163" spans="1:10" ht="27" customHeight="1" x14ac:dyDescent="0.2">
      <c r="A1163" s="668" t="s">
        <v>1280</v>
      </c>
      <c r="B1163" s="26" t="s">
        <v>1281</v>
      </c>
      <c r="C1163" s="558" t="s">
        <v>967</v>
      </c>
      <c r="D1163" s="558" t="s">
        <v>1173</v>
      </c>
      <c r="E1163" s="109">
        <v>480</v>
      </c>
      <c r="F1163" s="120"/>
      <c r="G1163" s="146"/>
      <c r="H1163" s="577"/>
      <c r="I1163" s="9" t="s">
        <v>1174</v>
      </c>
      <c r="J1163" s="1"/>
    </row>
    <row r="1164" spans="1:10" ht="27" customHeight="1" x14ac:dyDescent="0.2">
      <c r="A1164" s="670"/>
      <c r="B1164" s="26" t="s">
        <v>1282</v>
      </c>
      <c r="C1164" s="558" t="s">
        <v>967</v>
      </c>
      <c r="D1164" s="558" t="s">
        <v>1173</v>
      </c>
      <c r="E1164" s="109">
        <v>100</v>
      </c>
      <c r="F1164" s="120"/>
      <c r="G1164" s="146"/>
      <c r="H1164" s="577"/>
      <c r="I1164" s="9" t="s">
        <v>1174</v>
      </c>
      <c r="J1164" s="1"/>
    </row>
    <row r="1165" spans="1:10" ht="27" customHeight="1" x14ac:dyDescent="0.2">
      <c r="A1165" s="670"/>
      <c r="B1165" s="26" t="s">
        <v>1283</v>
      </c>
      <c r="C1165" s="558" t="s">
        <v>967</v>
      </c>
      <c r="D1165" s="558" t="s">
        <v>1173</v>
      </c>
      <c r="E1165" s="109">
        <v>400</v>
      </c>
      <c r="F1165" s="120"/>
      <c r="G1165" s="146"/>
      <c r="H1165" s="577"/>
      <c r="I1165" s="9" t="s">
        <v>1174</v>
      </c>
      <c r="J1165" s="1"/>
    </row>
    <row r="1166" spans="1:10" ht="36.75" customHeight="1" x14ac:dyDescent="0.2">
      <c r="A1166" s="669"/>
      <c r="B1166" s="26" t="s">
        <v>1284</v>
      </c>
      <c r="C1166" s="558" t="s">
        <v>967</v>
      </c>
      <c r="D1166" s="558" t="s">
        <v>1173</v>
      </c>
      <c r="E1166" s="169"/>
      <c r="F1166" s="120">
        <v>180</v>
      </c>
      <c r="G1166" s="146"/>
      <c r="H1166" s="577"/>
      <c r="I1166" s="9" t="s">
        <v>1174</v>
      </c>
      <c r="J1166" s="1"/>
    </row>
    <row r="1167" spans="1:10" ht="42" customHeight="1" x14ac:dyDescent="0.2">
      <c r="A1167" s="572" t="s">
        <v>1285</v>
      </c>
      <c r="B1167" s="152" t="s">
        <v>1286</v>
      </c>
      <c r="C1167" s="167" t="s">
        <v>1193</v>
      </c>
      <c r="D1167" s="170" t="s">
        <v>1194</v>
      </c>
      <c r="E1167" s="577">
        <v>1470</v>
      </c>
      <c r="F1167" s="120"/>
      <c r="G1167" s="146"/>
      <c r="H1167" s="577"/>
      <c r="I1167" s="9" t="s">
        <v>1174</v>
      </c>
      <c r="J1167" s="1"/>
    </row>
    <row r="1168" spans="1:10" ht="35.25" customHeight="1" x14ac:dyDescent="0.2">
      <c r="A1168" s="566" t="s">
        <v>1287</v>
      </c>
      <c r="B1168" s="99" t="s">
        <v>1288</v>
      </c>
      <c r="C1168" s="154" t="s">
        <v>1193</v>
      </c>
      <c r="D1168" s="154" t="s">
        <v>1194</v>
      </c>
      <c r="E1168" s="577">
        <v>920</v>
      </c>
      <c r="F1168" s="120"/>
      <c r="G1168" s="146"/>
      <c r="H1168" s="577"/>
      <c r="I1168" s="9" t="s">
        <v>1174</v>
      </c>
      <c r="J1168" s="1"/>
    </row>
    <row r="1169" spans="1:10" ht="34.5" customHeight="1" x14ac:dyDescent="0.2">
      <c r="A1169" s="566" t="s">
        <v>1289</v>
      </c>
      <c r="B1169" s="99" t="s">
        <v>1290</v>
      </c>
      <c r="C1169" s="154" t="s">
        <v>1193</v>
      </c>
      <c r="D1169" s="154" t="s">
        <v>1194</v>
      </c>
      <c r="E1169" s="120">
        <v>700</v>
      </c>
      <c r="F1169" s="120"/>
      <c r="G1169" s="146"/>
      <c r="H1169" s="577"/>
      <c r="I1169" s="9" t="s">
        <v>1174</v>
      </c>
      <c r="J1169" s="1"/>
    </row>
    <row r="1170" spans="1:10" ht="24.75" customHeight="1" x14ac:dyDescent="0.2">
      <c r="A1170" s="672" t="s">
        <v>1291</v>
      </c>
      <c r="B1170" s="99" t="s">
        <v>1292</v>
      </c>
      <c r="C1170" s="154" t="s">
        <v>1193</v>
      </c>
      <c r="D1170" s="154" t="s">
        <v>1194</v>
      </c>
      <c r="E1170" s="120">
        <v>500</v>
      </c>
      <c r="F1170" s="120"/>
      <c r="G1170" s="146"/>
      <c r="H1170" s="577"/>
      <c r="I1170" s="9" t="s">
        <v>1174</v>
      </c>
      <c r="J1170" s="1"/>
    </row>
    <row r="1171" spans="1:10" ht="26.25" customHeight="1" x14ac:dyDescent="0.2">
      <c r="A1171" s="671"/>
      <c r="B1171" s="98" t="s">
        <v>1293</v>
      </c>
      <c r="C1171" s="72" t="s">
        <v>1193</v>
      </c>
      <c r="D1171" s="72" t="s">
        <v>1194</v>
      </c>
      <c r="E1171" s="120">
        <v>150</v>
      </c>
      <c r="F1171" s="120"/>
      <c r="G1171" s="146"/>
      <c r="H1171" s="577"/>
      <c r="I1171" s="9" t="s">
        <v>1174</v>
      </c>
      <c r="J1171" s="1"/>
    </row>
    <row r="1172" spans="1:10" ht="26.25" customHeight="1" x14ac:dyDescent="0.2">
      <c r="A1172" s="673"/>
      <c r="B1172" s="103" t="s">
        <v>1294</v>
      </c>
      <c r="C1172" s="558" t="s">
        <v>967</v>
      </c>
      <c r="D1172" s="558" t="s">
        <v>1173</v>
      </c>
      <c r="E1172" s="120">
        <v>214.5</v>
      </c>
      <c r="F1172" s="120"/>
      <c r="G1172" s="146"/>
      <c r="H1172" s="577"/>
      <c r="I1172" s="9" t="s">
        <v>1174</v>
      </c>
      <c r="J1172" s="1"/>
    </row>
    <row r="1173" spans="1:10" ht="38.25" customHeight="1" x14ac:dyDescent="0.2">
      <c r="A1173" s="572" t="s">
        <v>1295</v>
      </c>
      <c r="B1173" s="98" t="s">
        <v>1296</v>
      </c>
      <c r="C1173" s="162" t="s">
        <v>967</v>
      </c>
      <c r="D1173" s="558" t="s">
        <v>1173</v>
      </c>
      <c r="E1173" s="577">
        <v>1470</v>
      </c>
      <c r="F1173" s="120"/>
      <c r="G1173" s="146"/>
      <c r="H1173" s="577"/>
      <c r="I1173" s="9" t="s">
        <v>1174</v>
      </c>
      <c r="J1173" s="1"/>
    </row>
    <row r="1174" spans="1:10" ht="33" customHeight="1" x14ac:dyDescent="0.2">
      <c r="A1174" s="665" t="s">
        <v>1297</v>
      </c>
      <c r="B1174" s="98" t="s">
        <v>1298</v>
      </c>
      <c r="C1174" s="72" t="s">
        <v>1193</v>
      </c>
      <c r="D1174" s="72" t="s">
        <v>1194</v>
      </c>
      <c r="E1174" s="120">
        <v>400</v>
      </c>
      <c r="F1174" s="120"/>
      <c r="G1174" s="146"/>
      <c r="H1174" s="577"/>
      <c r="I1174" s="9" t="s">
        <v>1174</v>
      </c>
      <c r="J1174" s="1"/>
    </row>
    <row r="1175" spans="1:10" ht="25.5" customHeight="1" x14ac:dyDescent="0.2">
      <c r="A1175" s="667"/>
      <c r="B1175" s="98" t="s">
        <v>1299</v>
      </c>
      <c r="C1175" s="72" t="s">
        <v>1193</v>
      </c>
      <c r="D1175" s="72" t="s">
        <v>1194</v>
      </c>
      <c r="E1175" s="120">
        <v>350</v>
      </c>
      <c r="F1175" s="120"/>
      <c r="G1175" s="146"/>
      <c r="H1175" s="577"/>
      <c r="I1175" s="9" t="s">
        <v>1174</v>
      </c>
      <c r="J1175" s="1"/>
    </row>
    <row r="1176" spans="1:10" ht="30" customHeight="1" x14ac:dyDescent="0.2">
      <c r="A1176" s="665" t="s">
        <v>1300</v>
      </c>
      <c r="B1176" s="98" t="s">
        <v>1301</v>
      </c>
      <c r="C1176" s="72" t="s">
        <v>1193</v>
      </c>
      <c r="D1176" s="72" t="s">
        <v>1194</v>
      </c>
      <c r="E1176" s="120"/>
      <c r="F1176" s="120">
        <v>600</v>
      </c>
      <c r="G1176" s="146"/>
      <c r="H1176" s="577"/>
      <c r="I1176" s="9" t="s">
        <v>1174</v>
      </c>
      <c r="J1176" s="1"/>
    </row>
    <row r="1177" spans="1:10" ht="30" customHeight="1" x14ac:dyDescent="0.2">
      <c r="A1177" s="666"/>
      <c r="B1177" s="98" t="s">
        <v>1302</v>
      </c>
      <c r="C1177" s="72" t="s">
        <v>1193</v>
      </c>
      <c r="D1177" s="72" t="s">
        <v>1194</v>
      </c>
      <c r="E1177" s="120">
        <v>470</v>
      </c>
      <c r="F1177" s="120"/>
      <c r="G1177" s="146"/>
      <c r="H1177" s="577"/>
      <c r="I1177" s="9" t="s">
        <v>1174</v>
      </c>
      <c r="J1177" s="1"/>
    </row>
    <row r="1178" spans="1:10" ht="26.25" customHeight="1" x14ac:dyDescent="0.2">
      <c r="A1178" s="667"/>
      <c r="B1178" s="98" t="s">
        <v>1303</v>
      </c>
      <c r="C1178" s="72" t="s">
        <v>1193</v>
      </c>
      <c r="D1178" s="72" t="s">
        <v>1194</v>
      </c>
      <c r="E1178" s="120">
        <v>65</v>
      </c>
      <c r="F1178" s="120"/>
      <c r="G1178" s="146"/>
      <c r="H1178" s="577"/>
      <c r="I1178" s="9" t="s">
        <v>1174</v>
      </c>
      <c r="J1178" s="1"/>
    </row>
    <row r="1179" spans="1:10" ht="31.5" customHeight="1" x14ac:dyDescent="0.2">
      <c r="A1179" s="668" t="s">
        <v>1304</v>
      </c>
      <c r="B1179" s="52" t="s">
        <v>1305</v>
      </c>
      <c r="C1179" s="70" t="s">
        <v>967</v>
      </c>
      <c r="D1179" s="70" t="s">
        <v>1173</v>
      </c>
      <c r="E1179" s="120">
        <v>500</v>
      </c>
      <c r="F1179" s="120">
        <v>600</v>
      </c>
      <c r="G1179" s="146"/>
      <c r="H1179" s="577"/>
      <c r="I1179" s="9" t="s">
        <v>1174</v>
      </c>
      <c r="J1179" s="1"/>
    </row>
    <row r="1180" spans="1:10" ht="26.25" customHeight="1" x14ac:dyDescent="0.2">
      <c r="A1180" s="670"/>
      <c r="B1180" s="26" t="s">
        <v>1306</v>
      </c>
      <c r="C1180" s="558" t="s">
        <v>967</v>
      </c>
      <c r="D1180" s="558" t="s">
        <v>1173</v>
      </c>
      <c r="E1180" s="120">
        <v>100</v>
      </c>
      <c r="F1180" s="120"/>
      <c r="G1180" s="146"/>
      <c r="H1180" s="577"/>
      <c r="I1180" s="9" t="s">
        <v>1174</v>
      </c>
      <c r="J1180" s="1"/>
    </row>
    <row r="1181" spans="1:10" ht="26.25" customHeight="1" x14ac:dyDescent="0.2">
      <c r="A1181" s="670"/>
      <c r="B1181" s="26" t="s">
        <v>1307</v>
      </c>
      <c r="C1181" s="558" t="s">
        <v>967</v>
      </c>
      <c r="D1181" s="558" t="s">
        <v>1173</v>
      </c>
      <c r="E1181" s="120">
        <v>50</v>
      </c>
      <c r="F1181" s="120">
        <v>50</v>
      </c>
      <c r="G1181" s="146"/>
      <c r="H1181" s="577"/>
      <c r="I1181" s="9" t="s">
        <v>1174</v>
      </c>
      <c r="J1181" s="1"/>
    </row>
    <row r="1182" spans="1:10" ht="26.25" customHeight="1" x14ac:dyDescent="0.2">
      <c r="A1182" s="670"/>
      <c r="B1182" s="26" t="s">
        <v>1308</v>
      </c>
      <c r="C1182" s="558" t="s">
        <v>967</v>
      </c>
      <c r="D1182" s="558" t="s">
        <v>1173</v>
      </c>
      <c r="E1182" s="120">
        <v>50</v>
      </c>
      <c r="F1182" s="120"/>
      <c r="G1182" s="146"/>
      <c r="H1182" s="577"/>
      <c r="I1182" s="9" t="s">
        <v>1174</v>
      </c>
      <c r="J1182" s="1"/>
    </row>
    <row r="1183" spans="1:10" ht="27.75" customHeight="1" x14ac:dyDescent="0.2">
      <c r="A1183" s="674" t="s">
        <v>1309</v>
      </c>
      <c r="B1183" s="159" t="s">
        <v>1310</v>
      </c>
      <c r="C1183" s="70" t="s">
        <v>967</v>
      </c>
      <c r="D1183" s="70" t="s">
        <v>1173</v>
      </c>
      <c r="E1183" s="120">
        <v>500</v>
      </c>
      <c r="F1183" s="120"/>
      <c r="G1183" s="146"/>
      <c r="H1183" s="577"/>
      <c r="I1183" s="9" t="s">
        <v>1174</v>
      </c>
      <c r="J1183" s="1"/>
    </row>
    <row r="1184" spans="1:10" ht="27.75" customHeight="1" x14ac:dyDescent="0.2">
      <c r="A1184" s="674"/>
      <c r="B1184" s="159" t="s">
        <v>1311</v>
      </c>
      <c r="C1184" s="70" t="s">
        <v>967</v>
      </c>
      <c r="D1184" s="70" t="s">
        <v>1173</v>
      </c>
      <c r="E1184" s="120">
        <v>750</v>
      </c>
      <c r="F1184" s="120"/>
      <c r="G1184" s="146"/>
      <c r="H1184" s="577"/>
      <c r="I1184" s="9" t="s">
        <v>1174</v>
      </c>
      <c r="J1184" s="1"/>
    </row>
    <row r="1185" spans="1:10" ht="27.75" customHeight="1" x14ac:dyDescent="0.2">
      <c r="A1185" s="674"/>
      <c r="B1185" s="159" t="s">
        <v>1312</v>
      </c>
      <c r="C1185" s="70" t="s">
        <v>967</v>
      </c>
      <c r="D1185" s="70" t="s">
        <v>1173</v>
      </c>
      <c r="E1185" s="120">
        <v>35.9</v>
      </c>
      <c r="F1185" s="120"/>
      <c r="G1185" s="146"/>
      <c r="H1185" s="577"/>
      <c r="I1185" s="9" t="s">
        <v>1174</v>
      </c>
      <c r="J1185" s="1"/>
    </row>
    <row r="1186" spans="1:10" ht="28.5" customHeight="1" x14ac:dyDescent="0.2">
      <c r="A1186" s="674" t="s">
        <v>1313</v>
      </c>
      <c r="B1186" s="97" t="s">
        <v>1314</v>
      </c>
      <c r="C1186" s="107" t="s">
        <v>1193</v>
      </c>
      <c r="D1186" s="107" t="s">
        <v>1194</v>
      </c>
      <c r="E1186" s="120"/>
      <c r="F1186" s="120"/>
      <c r="G1186" s="146"/>
      <c r="H1186" s="577">
        <v>100</v>
      </c>
      <c r="I1186" s="9" t="s">
        <v>1174</v>
      </c>
      <c r="J1186" s="1"/>
    </row>
    <row r="1187" spans="1:10" ht="28.5" customHeight="1" x14ac:dyDescent="0.2">
      <c r="A1187" s="674"/>
      <c r="B1187" s="159" t="s">
        <v>1315</v>
      </c>
      <c r="C1187" s="107" t="s">
        <v>1193</v>
      </c>
      <c r="D1187" s="107" t="s">
        <v>1194</v>
      </c>
      <c r="E1187" s="577">
        <v>550</v>
      </c>
      <c r="F1187" s="156"/>
      <c r="G1187" s="146"/>
      <c r="H1187" s="577"/>
      <c r="I1187" s="9" t="s">
        <v>1174</v>
      </c>
      <c r="J1187" s="1"/>
    </row>
    <row r="1188" spans="1:10" ht="28.5" customHeight="1" x14ac:dyDescent="0.2">
      <c r="A1188" s="674"/>
      <c r="B1188" s="110" t="s">
        <v>1316</v>
      </c>
      <c r="C1188" s="558" t="s">
        <v>967</v>
      </c>
      <c r="D1188" s="558" t="s">
        <v>1173</v>
      </c>
      <c r="E1188" s="101">
        <v>650</v>
      </c>
      <c r="F1188" s="120"/>
      <c r="G1188" s="146"/>
      <c r="H1188" s="577"/>
      <c r="I1188" s="9" t="s">
        <v>1174</v>
      </c>
      <c r="J1188" s="1"/>
    </row>
    <row r="1189" spans="1:10" ht="28.5" customHeight="1" x14ac:dyDescent="0.2">
      <c r="A1189" s="674"/>
      <c r="B1189" s="159" t="s">
        <v>1317</v>
      </c>
      <c r="C1189" s="558" t="s">
        <v>967</v>
      </c>
      <c r="D1189" s="558" t="s">
        <v>1173</v>
      </c>
      <c r="E1189" s="101"/>
      <c r="F1189" s="156">
        <v>400</v>
      </c>
      <c r="G1189" s="146"/>
      <c r="H1189" s="577"/>
      <c r="I1189" s="9" t="s">
        <v>1174</v>
      </c>
      <c r="J1189" s="1"/>
    </row>
    <row r="1190" spans="1:10" ht="28.5" customHeight="1" x14ac:dyDescent="0.2">
      <c r="A1190" s="674"/>
      <c r="B1190" s="159" t="s">
        <v>1318</v>
      </c>
      <c r="C1190" s="558" t="s">
        <v>967</v>
      </c>
      <c r="D1190" s="558" t="s">
        <v>1173</v>
      </c>
      <c r="E1190" s="101"/>
      <c r="F1190" s="156">
        <v>600</v>
      </c>
      <c r="G1190" s="146"/>
      <c r="H1190" s="577"/>
      <c r="I1190" s="9" t="s">
        <v>1174</v>
      </c>
      <c r="J1190" s="1"/>
    </row>
    <row r="1191" spans="1:10" ht="26.25" customHeight="1" x14ac:dyDescent="0.2">
      <c r="A1191" s="562" t="s">
        <v>1319</v>
      </c>
      <c r="B1191" s="52" t="s">
        <v>1320</v>
      </c>
      <c r="C1191" s="70" t="s">
        <v>967</v>
      </c>
      <c r="D1191" s="70" t="s">
        <v>1173</v>
      </c>
      <c r="E1191" s="129">
        <v>400</v>
      </c>
      <c r="F1191" s="120"/>
      <c r="G1191" s="146"/>
      <c r="H1191" s="577"/>
      <c r="I1191" s="9" t="s">
        <v>1174</v>
      </c>
      <c r="J1191" s="1"/>
    </row>
    <row r="1192" spans="1:10" ht="26.25" customHeight="1" x14ac:dyDescent="0.2">
      <c r="A1192" s="568" t="s">
        <v>1321</v>
      </c>
      <c r="B1192" s="52" t="s">
        <v>1322</v>
      </c>
      <c r="C1192" s="70" t="s">
        <v>967</v>
      </c>
      <c r="D1192" s="70" t="s">
        <v>1173</v>
      </c>
      <c r="E1192" s="120">
        <v>380</v>
      </c>
      <c r="F1192" s="120"/>
      <c r="G1192" s="146"/>
      <c r="H1192" s="577"/>
      <c r="I1192" s="9" t="s">
        <v>1174</v>
      </c>
      <c r="J1192" s="1"/>
    </row>
    <row r="1193" spans="1:10" ht="26.25" customHeight="1" x14ac:dyDescent="0.2">
      <c r="A1193" s="665" t="s">
        <v>1323</v>
      </c>
      <c r="B1193" s="110" t="s">
        <v>1324</v>
      </c>
      <c r="C1193" s="558" t="s">
        <v>967</v>
      </c>
      <c r="D1193" s="558" t="s">
        <v>1173</v>
      </c>
      <c r="E1193" s="171">
        <v>2000</v>
      </c>
      <c r="F1193" s="577"/>
      <c r="G1193" s="172"/>
      <c r="H1193" s="577"/>
      <c r="I1193" s="9" t="s">
        <v>1174</v>
      </c>
      <c r="J1193" s="1"/>
    </row>
    <row r="1194" spans="1:10" ht="26.25" customHeight="1" x14ac:dyDescent="0.2">
      <c r="A1194" s="667"/>
      <c r="B1194" s="110" t="s">
        <v>1325</v>
      </c>
      <c r="C1194" s="558" t="s">
        <v>967</v>
      </c>
      <c r="D1194" s="558" t="s">
        <v>1173</v>
      </c>
      <c r="E1194" s="171">
        <v>78.3</v>
      </c>
      <c r="F1194" s="577"/>
      <c r="G1194" s="172"/>
      <c r="H1194" s="577"/>
      <c r="I1194" s="9" t="s">
        <v>1174</v>
      </c>
      <c r="J1194" s="1"/>
    </row>
    <row r="1195" spans="1:10" ht="26.25" customHeight="1" x14ac:dyDescent="0.2">
      <c r="A1195" s="665" t="s">
        <v>1326</v>
      </c>
      <c r="B1195" s="152" t="s">
        <v>1327</v>
      </c>
      <c r="C1195" s="165" t="s">
        <v>967</v>
      </c>
      <c r="D1195" s="95" t="s">
        <v>1173</v>
      </c>
      <c r="E1195" s="101">
        <v>0</v>
      </c>
      <c r="F1195" s="577"/>
      <c r="G1195" s="172"/>
      <c r="H1195" s="577"/>
      <c r="I1195" s="9" t="s">
        <v>1174</v>
      </c>
      <c r="J1195" s="1"/>
    </row>
    <row r="1196" spans="1:10" ht="26.25" customHeight="1" x14ac:dyDescent="0.2">
      <c r="A1196" s="667"/>
      <c r="B1196" s="98" t="s">
        <v>1328</v>
      </c>
      <c r="C1196" s="72" t="s">
        <v>1193</v>
      </c>
      <c r="D1196" s="72" t="s">
        <v>1194</v>
      </c>
      <c r="E1196" s="173"/>
      <c r="F1196" s="156"/>
      <c r="G1196" s="146"/>
      <c r="H1196" s="577">
        <v>100</v>
      </c>
      <c r="I1196" s="9" t="s">
        <v>1174</v>
      </c>
      <c r="J1196" s="1"/>
    </row>
    <row r="1197" spans="1:10" ht="26.25" customHeight="1" x14ac:dyDescent="0.2">
      <c r="A1197" s="562" t="s">
        <v>1329</v>
      </c>
      <c r="B1197" s="26" t="s">
        <v>1330</v>
      </c>
      <c r="C1197" s="558" t="s">
        <v>967</v>
      </c>
      <c r="D1197" s="558" t="s">
        <v>1173</v>
      </c>
      <c r="E1197" s="174"/>
      <c r="F1197" s="156"/>
      <c r="G1197" s="146"/>
      <c r="H1197" s="577">
        <v>1500</v>
      </c>
      <c r="I1197" s="9" t="s">
        <v>1174</v>
      </c>
      <c r="J1197" s="1"/>
    </row>
    <row r="1198" spans="1:10" ht="26.25" customHeight="1" x14ac:dyDescent="0.2">
      <c r="A1198" s="665" t="s">
        <v>1331</v>
      </c>
      <c r="B1198" s="98" t="s">
        <v>1332</v>
      </c>
      <c r="C1198" s="72" t="s">
        <v>1193</v>
      </c>
      <c r="D1198" s="72" t="s">
        <v>1194</v>
      </c>
      <c r="E1198" s="577">
        <v>1470</v>
      </c>
      <c r="F1198" s="156"/>
      <c r="G1198" s="146"/>
      <c r="H1198" s="577"/>
      <c r="I1198" s="9" t="s">
        <v>1174</v>
      </c>
      <c r="J1198" s="1"/>
    </row>
    <row r="1199" spans="1:10" ht="26.25" customHeight="1" x14ac:dyDescent="0.2">
      <c r="A1199" s="666"/>
      <c r="B1199" s="152" t="s">
        <v>1333</v>
      </c>
      <c r="C1199" s="165" t="s">
        <v>967</v>
      </c>
      <c r="D1199" s="95" t="s">
        <v>1173</v>
      </c>
      <c r="E1199" s="577">
        <v>11.5</v>
      </c>
      <c r="F1199" s="156"/>
      <c r="G1199" s="146"/>
      <c r="H1199" s="577"/>
      <c r="I1199" s="9" t="s">
        <v>1174</v>
      </c>
      <c r="J1199" s="1"/>
    </row>
    <row r="1200" spans="1:10" ht="52.5" customHeight="1" x14ac:dyDescent="0.2">
      <c r="A1200" s="666"/>
      <c r="B1200" s="152" t="s">
        <v>1334</v>
      </c>
      <c r="C1200" s="165" t="s">
        <v>967</v>
      </c>
      <c r="D1200" s="95" t="s">
        <v>1173</v>
      </c>
      <c r="E1200" s="132">
        <v>1000</v>
      </c>
      <c r="F1200" s="156"/>
      <c r="G1200" s="146"/>
      <c r="H1200" s="577"/>
      <c r="I1200" s="9" t="s">
        <v>1174</v>
      </c>
      <c r="J1200" s="1"/>
    </row>
    <row r="1201" spans="1:10" ht="26.25" customHeight="1" x14ac:dyDescent="0.2">
      <c r="A1201" s="667"/>
      <c r="B1201" s="152" t="s">
        <v>1335</v>
      </c>
      <c r="C1201" s="165" t="s">
        <v>967</v>
      </c>
      <c r="D1201" s="95" t="s">
        <v>1173</v>
      </c>
      <c r="E1201" s="132">
        <v>18.7</v>
      </c>
      <c r="F1201" s="156"/>
      <c r="G1201" s="146"/>
      <c r="H1201" s="577"/>
      <c r="I1201" s="9" t="s">
        <v>1174</v>
      </c>
      <c r="J1201" s="1"/>
    </row>
    <row r="1202" spans="1:10" ht="26.25" customHeight="1" x14ac:dyDescent="0.2">
      <c r="A1202" s="672" t="s">
        <v>1336</v>
      </c>
      <c r="B1202" s="26" t="s">
        <v>1337</v>
      </c>
      <c r="C1202" s="558" t="s">
        <v>967</v>
      </c>
      <c r="D1202" s="558" t="s">
        <v>1173</v>
      </c>
      <c r="E1202" s="577">
        <v>1470</v>
      </c>
      <c r="F1202" s="156"/>
      <c r="G1202" s="146"/>
      <c r="H1202" s="577"/>
      <c r="I1202" s="9" t="s">
        <v>1174</v>
      </c>
      <c r="J1202" s="1"/>
    </row>
    <row r="1203" spans="1:10" ht="26.25" customHeight="1" x14ac:dyDescent="0.2">
      <c r="A1203" s="671"/>
      <c r="B1203" s="98" t="s">
        <v>1338</v>
      </c>
      <c r="C1203" s="72" t="s">
        <v>1193</v>
      </c>
      <c r="D1203" s="72" t="s">
        <v>1194</v>
      </c>
      <c r="E1203" s="78"/>
      <c r="F1203" s="156"/>
      <c r="G1203" s="146"/>
      <c r="H1203" s="577">
        <v>100</v>
      </c>
      <c r="I1203" s="9" t="s">
        <v>1174</v>
      </c>
      <c r="J1203" s="1"/>
    </row>
    <row r="1204" spans="1:10" ht="26.25" customHeight="1" x14ac:dyDescent="0.2">
      <c r="A1204" s="673"/>
      <c r="B1204" s="26" t="s">
        <v>1339</v>
      </c>
      <c r="C1204" s="558" t="s">
        <v>967</v>
      </c>
      <c r="D1204" s="558" t="s">
        <v>1173</v>
      </c>
      <c r="E1204" s="78">
        <v>97.5</v>
      </c>
      <c r="F1204" s="156"/>
      <c r="G1204" s="146"/>
      <c r="H1204" s="577"/>
      <c r="I1204" s="9" t="s">
        <v>1174</v>
      </c>
      <c r="J1204" s="1"/>
    </row>
    <row r="1205" spans="1:10" ht="26.25" customHeight="1" x14ac:dyDescent="0.2">
      <c r="A1205" s="566" t="s">
        <v>1340</v>
      </c>
      <c r="B1205" s="98" t="s">
        <v>1341</v>
      </c>
      <c r="C1205" s="72" t="s">
        <v>1193</v>
      </c>
      <c r="D1205" s="72" t="s">
        <v>1194</v>
      </c>
      <c r="E1205" s="78">
        <v>500</v>
      </c>
      <c r="F1205" s="120"/>
      <c r="G1205" s="146"/>
      <c r="H1205" s="577"/>
      <c r="I1205" s="9" t="s">
        <v>1174</v>
      </c>
      <c r="J1205" s="1"/>
    </row>
    <row r="1206" spans="1:10" ht="26.25" customHeight="1" x14ac:dyDescent="0.2">
      <c r="A1206" s="674" t="s">
        <v>1342</v>
      </c>
      <c r="B1206" s="98" t="s">
        <v>1343</v>
      </c>
      <c r="C1206" s="72" t="s">
        <v>1193</v>
      </c>
      <c r="D1206" s="72" t="s">
        <v>1194</v>
      </c>
      <c r="E1206" s="78">
        <v>950</v>
      </c>
      <c r="F1206" s="120"/>
      <c r="G1206" s="146"/>
      <c r="H1206" s="577"/>
      <c r="I1206" s="9" t="s">
        <v>1174</v>
      </c>
      <c r="J1206" s="1"/>
    </row>
    <row r="1207" spans="1:10" ht="26.25" customHeight="1" x14ac:dyDescent="0.2">
      <c r="A1207" s="674"/>
      <c r="B1207" s="175" t="s">
        <v>1344</v>
      </c>
      <c r="C1207" s="87" t="s">
        <v>1193</v>
      </c>
      <c r="D1207" s="87" t="s">
        <v>1194</v>
      </c>
      <c r="E1207" s="129">
        <v>0</v>
      </c>
      <c r="F1207" s="120">
        <v>600</v>
      </c>
      <c r="G1207" s="146"/>
      <c r="H1207" s="577"/>
      <c r="I1207" s="9" t="s">
        <v>1174</v>
      </c>
      <c r="J1207" s="1"/>
    </row>
    <row r="1208" spans="1:10" ht="26.25" customHeight="1" x14ac:dyDescent="0.2">
      <c r="A1208" s="674"/>
      <c r="B1208" s="97" t="s">
        <v>1345</v>
      </c>
      <c r="C1208" s="154" t="s">
        <v>1193</v>
      </c>
      <c r="D1208" s="154" t="s">
        <v>1194</v>
      </c>
      <c r="E1208" s="120">
        <v>150</v>
      </c>
      <c r="F1208" s="120">
        <v>250</v>
      </c>
      <c r="G1208" s="146"/>
      <c r="H1208" s="577"/>
      <c r="I1208" s="9" t="s">
        <v>1174</v>
      </c>
      <c r="J1208" s="1"/>
    </row>
    <row r="1209" spans="1:10" ht="26.25" customHeight="1" x14ac:dyDescent="0.2">
      <c r="A1209" s="665" t="s">
        <v>1346</v>
      </c>
      <c r="B1209" s="97" t="s">
        <v>1347</v>
      </c>
      <c r="C1209" s="154" t="s">
        <v>1193</v>
      </c>
      <c r="D1209" s="154" t="s">
        <v>1194</v>
      </c>
      <c r="E1209" s="120">
        <v>600</v>
      </c>
      <c r="F1209" s="120"/>
      <c r="G1209" s="146"/>
      <c r="H1209" s="577"/>
      <c r="I1209" s="9" t="s">
        <v>1174</v>
      </c>
      <c r="J1209" s="1"/>
    </row>
    <row r="1210" spans="1:10" ht="27" customHeight="1" x14ac:dyDescent="0.2">
      <c r="A1210" s="667"/>
      <c r="B1210" s="97" t="s">
        <v>1348</v>
      </c>
      <c r="C1210" s="154" t="s">
        <v>1193</v>
      </c>
      <c r="D1210" s="154" t="s">
        <v>1194</v>
      </c>
      <c r="E1210" s="120">
        <v>51.2</v>
      </c>
      <c r="F1210" s="120"/>
      <c r="G1210" s="146"/>
      <c r="H1210" s="577"/>
      <c r="I1210" s="9" t="s">
        <v>1174</v>
      </c>
      <c r="J1210" s="1"/>
    </row>
    <row r="1211" spans="1:10" ht="27" customHeight="1" x14ac:dyDescent="0.2">
      <c r="A1211" s="564" t="s">
        <v>1349</v>
      </c>
      <c r="B1211" s="97" t="s">
        <v>1350</v>
      </c>
      <c r="C1211" s="154" t="s">
        <v>1193</v>
      </c>
      <c r="D1211" s="154" t="s">
        <v>1194</v>
      </c>
      <c r="E1211" s="577">
        <v>1470</v>
      </c>
      <c r="F1211" s="120"/>
      <c r="G1211" s="146"/>
      <c r="H1211" s="577"/>
      <c r="I1211" s="9" t="s">
        <v>1174</v>
      </c>
      <c r="J1211" s="1"/>
    </row>
    <row r="1212" spans="1:10" ht="27" customHeight="1" x14ac:dyDescent="0.2">
      <c r="A1212" s="672" t="s">
        <v>1351</v>
      </c>
      <c r="B1212" s="99" t="s">
        <v>1352</v>
      </c>
      <c r="C1212" s="154" t="s">
        <v>1193</v>
      </c>
      <c r="D1212" s="154" t="s">
        <v>1194</v>
      </c>
      <c r="E1212" s="577">
        <v>400</v>
      </c>
      <c r="F1212" s="156"/>
      <c r="G1212" s="146"/>
      <c r="H1212" s="577"/>
      <c r="I1212" s="9" t="s">
        <v>1174</v>
      </c>
      <c r="J1212" s="1"/>
    </row>
    <row r="1213" spans="1:10" ht="27" customHeight="1" x14ac:dyDescent="0.2">
      <c r="A1213" s="671"/>
      <c r="B1213" s="26" t="s">
        <v>1353</v>
      </c>
      <c r="C1213" s="558" t="s">
        <v>967</v>
      </c>
      <c r="D1213" s="558" t="s">
        <v>1173</v>
      </c>
      <c r="E1213" s="577">
        <v>500</v>
      </c>
      <c r="F1213" s="156"/>
      <c r="G1213" s="146"/>
      <c r="H1213" s="577"/>
      <c r="I1213" s="9" t="s">
        <v>1174</v>
      </c>
      <c r="J1213" s="1"/>
    </row>
    <row r="1214" spans="1:10" ht="27" customHeight="1" x14ac:dyDescent="0.2">
      <c r="A1214" s="673"/>
      <c r="B1214" s="26" t="s">
        <v>1354</v>
      </c>
      <c r="C1214" s="558" t="s">
        <v>967</v>
      </c>
      <c r="D1214" s="558" t="s">
        <v>1173</v>
      </c>
      <c r="E1214" s="577">
        <v>53.5</v>
      </c>
      <c r="F1214" s="156"/>
      <c r="G1214" s="146"/>
      <c r="H1214" s="577"/>
      <c r="I1214" s="9" t="s">
        <v>1174</v>
      </c>
      <c r="J1214" s="1"/>
    </row>
    <row r="1215" spans="1:10" ht="27" customHeight="1" x14ac:dyDescent="0.2">
      <c r="A1215" s="668" t="s">
        <v>1355</v>
      </c>
      <c r="B1215" s="26" t="s">
        <v>1356</v>
      </c>
      <c r="C1215" s="554" t="s">
        <v>1193</v>
      </c>
      <c r="D1215" s="554" t="s">
        <v>1194</v>
      </c>
      <c r="E1215" s="577">
        <v>1470</v>
      </c>
      <c r="F1215" s="156"/>
      <c r="G1215" s="146"/>
      <c r="H1215" s="577"/>
      <c r="I1215" s="9" t="s">
        <v>1174</v>
      </c>
      <c r="J1215" s="1"/>
    </row>
    <row r="1216" spans="1:10" ht="27" customHeight="1" x14ac:dyDescent="0.2">
      <c r="A1216" s="670"/>
      <c r="B1216" s="26" t="s">
        <v>1357</v>
      </c>
      <c r="C1216" s="558" t="s">
        <v>967</v>
      </c>
      <c r="D1216" s="558" t="s">
        <v>1173</v>
      </c>
      <c r="E1216" s="577">
        <v>4.5999999999999996</v>
      </c>
      <c r="F1216" s="156"/>
      <c r="G1216" s="146"/>
      <c r="H1216" s="577"/>
      <c r="I1216" s="9" t="s">
        <v>1174</v>
      </c>
      <c r="J1216" s="1"/>
    </row>
    <row r="1217" spans="1:10" ht="27" customHeight="1" x14ac:dyDescent="0.2">
      <c r="A1217" s="669"/>
      <c r="B1217" s="26" t="s">
        <v>1358</v>
      </c>
      <c r="C1217" s="558" t="s">
        <v>967</v>
      </c>
      <c r="D1217" s="558" t="s">
        <v>1173</v>
      </c>
      <c r="E1217" s="577">
        <v>39.6</v>
      </c>
      <c r="F1217" s="156"/>
      <c r="G1217" s="146"/>
      <c r="H1217" s="577"/>
      <c r="I1217" s="9" t="s">
        <v>1174</v>
      </c>
      <c r="J1217" s="1"/>
    </row>
    <row r="1218" spans="1:10" ht="27" customHeight="1" x14ac:dyDescent="0.2">
      <c r="A1218" s="668" t="s">
        <v>1359</v>
      </c>
      <c r="B1218" s="26" t="s">
        <v>1360</v>
      </c>
      <c r="C1218" s="176" t="s">
        <v>1193</v>
      </c>
      <c r="D1218" s="87" t="s">
        <v>1194</v>
      </c>
      <c r="E1218" s="129">
        <v>0</v>
      </c>
      <c r="F1218" s="120"/>
      <c r="G1218" s="146"/>
      <c r="H1218" s="577"/>
      <c r="I1218" s="9" t="s">
        <v>1174</v>
      </c>
      <c r="J1218" s="1"/>
    </row>
    <row r="1219" spans="1:10" ht="27" customHeight="1" x14ac:dyDescent="0.2">
      <c r="A1219" s="670"/>
      <c r="B1219" s="26" t="s">
        <v>1361</v>
      </c>
      <c r="C1219" s="162" t="s">
        <v>967</v>
      </c>
      <c r="D1219" s="558" t="s">
        <v>1173</v>
      </c>
      <c r="E1219" s="577">
        <v>102.2</v>
      </c>
      <c r="F1219" s="156"/>
      <c r="G1219" s="146"/>
      <c r="H1219" s="577"/>
      <c r="I1219" s="9" t="s">
        <v>1174</v>
      </c>
      <c r="J1219" s="1"/>
    </row>
    <row r="1220" spans="1:10" ht="42" customHeight="1" x14ac:dyDescent="0.2">
      <c r="A1220" s="669"/>
      <c r="B1220" s="26" t="s">
        <v>1362</v>
      </c>
      <c r="C1220" s="558" t="s">
        <v>967</v>
      </c>
      <c r="D1220" s="558" t="s">
        <v>1173</v>
      </c>
      <c r="E1220" s="577">
        <v>66.5</v>
      </c>
      <c r="F1220" s="156"/>
      <c r="G1220" s="146"/>
      <c r="H1220" s="577"/>
      <c r="I1220" s="9" t="s">
        <v>1174</v>
      </c>
      <c r="J1220" s="1"/>
    </row>
    <row r="1221" spans="1:10" ht="24.75" customHeight="1" x14ac:dyDescent="0.2">
      <c r="A1221" s="672" t="s">
        <v>1363</v>
      </c>
      <c r="B1221" s="98" t="s">
        <v>1364</v>
      </c>
      <c r="C1221" s="555" t="s">
        <v>967</v>
      </c>
      <c r="D1221" s="555" t="s">
        <v>1173</v>
      </c>
      <c r="E1221" s="4"/>
      <c r="F1221" s="120"/>
      <c r="G1221" s="146"/>
      <c r="H1221" s="577">
        <v>1500</v>
      </c>
      <c r="I1221" s="9" t="s">
        <v>1174</v>
      </c>
      <c r="J1221" s="1"/>
    </row>
    <row r="1222" spans="1:10" ht="27" customHeight="1" x14ac:dyDescent="0.2">
      <c r="A1222" s="671"/>
      <c r="B1222" s="98" t="s">
        <v>1365</v>
      </c>
      <c r="C1222" s="555" t="s">
        <v>967</v>
      </c>
      <c r="D1222" s="555" t="s">
        <v>1173</v>
      </c>
      <c r="E1222" s="120">
        <v>400</v>
      </c>
      <c r="F1222" s="120"/>
      <c r="G1222" s="146"/>
      <c r="H1222" s="577"/>
      <c r="I1222" s="9" t="s">
        <v>1174</v>
      </c>
      <c r="J1222" s="1"/>
    </row>
    <row r="1223" spans="1:10" ht="23.25" customHeight="1" x14ac:dyDescent="0.2">
      <c r="A1223" s="671"/>
      <c r="B1223" s="26" t="s">
        <v>1366</v>
      </c>
      <c r="C1223" s="558" t="s">
        <v>967</v>
      </c>
      <c r="D1223" s="558" t="s">
        <v>1173</v>
      </c>
      <c r="E1223" s="120">
        <v>191.1</v>
      </c>
      <c r="F1223" s="120"/>
      <c r="G1223" s="146"/>
      <c r="H1223" s="577"/>
      <c r="I1223" s="9" t="s">
        <v>1174</v>
      </c>
      <c r="J1223" s="1"/>
    </row>
    <row r="1224" spans="1:10" ht="24.75" customHeight="1" x14ac:dyDescent="0.2">
      <c r="A1224" s="673"/>
      <c r="B1224" s="26" t="s">
        <v>1367</v>
      </c>
      <c r="C1224" s="558" t="s">
        <v>967</v>
      </c>
      <c r="D1224" s="558" t="s">
        <v>1173</v>
      </c>
      <c r="E1224" s="120">
        <v>50.5</v>
      </c>
      <c r="F1224" s="120"/>
      <c r="G1224" s="146"/>
      <c r="H1224" s="577"/>
      <c r="I1224" s="9" t="s">
        <v>1174</v>
      </c>
      <c r="J1224" s="1"/>
    </row>
    <row r="1225" spans="1:10" ht="37.5" customHeight="1" x14ac:dyDescent="0.2">
      <c r="A1225" s="566" t="s">
        <v>1368</v>
      </c>
      <c r="B1225" s="98" t="s">
        <v>1369</v>
      </c>
      <c r="C1225" s="72" t="s">
        <v>1193</v>
      </c>
      <c r="D1225" s="72" t="s">
        <v>1194</v>
      </c>
      <c r="E1225" s="577">
        <v>1470</v>
      </c>
      <c r="F1225" s="120"/>
      <c r="G1225" s="146"/>
      <c r="H1225" s="577"/>
      <c r="I1225" s="9" t="s">
        <v>1174</v>
      </c>
      <c r="J1225" s="1"/>
    </row>
    <row r="1226" spans="1:10" ht="26.25" customHeight="1" x14ac:dyDescent="0.2">
      <c r="A1226" s="665" t="s">
        <v>1370</v>
      </c>
      <c r="B1226" s="159" t="s">
        <v>1371</v>
      </c>
      <c r="C1226" s="70" t="s">
        <v>967</v>
      </c>
      <c r="D1226" s="70" t="s">
        <v>1173</v>
      </c>
      <c r="E1226" s="577">
        <v>1470</v>
      </c>
      <c r="F1226" s="120"/>
      <c r="G1226" s="146"/>
      <c r="H1226" s="577"/>
      <c r="I1226" s="9" t="s">
        <v>1174</v>
      </c>
      <c r="J1226" s="1"/>
    </row>
    <row r="1227" spans="1:10" ht="27" customHeight="1" x14ac:dyDescent="0.2">
      <c r="A1227" s="667"/>
      <c r="B1227" s="3" t="s">
        <v>1372</v>
      </c>
      <c r="C1227" s="70" t="s">
        <v>967</v>
      </c>
      <c r="D1227" s="70" t="s">
        <v>1173</v>
      </c>
      <c r="E1227" s="120">
        <v>52.3</v>
      </c>
      <c r="F1227" s="120"/>
      <c r="G1227" s="146"/>
      <c r="H1227" s="577"/>
      <c r="I1227" s="9" t="s">
        <v>1174</v>
      </c>
      <c r="J1227" s="1"/>
    </row>
    <row r="1228" spans="1:10" ht="24.75" customHeight="1" x14ac:dyDescent="0.2">
      <c r="A1228" s="665" t="s">
        <v>1373</v>
      </c>
      <c r="B1228" s="97" t="s">
        <v>1374</v>
      </c>
      <c r="C1228" s="91" t="s">
        <v>18</v>
      </c>
      <c r="D1228" s="91" t="s">
        <v>1173</v>
      </c>
      <c r="E1228" s="577">
        <v>1470</v>
      </c>
      <c r="F1228" s="78"/>
      <c r="G1228" s="146"/>
      <c r="H1228" s="577"/>
      <c r="I1228" s="9" t="s">
        <v>1174</v>
      </c>
      <c r="J1228" s="1"/>
    </row>
    <row r="1229" spans="1:10" ht="24.75" customHeight="1" x14ac:dyDescent="0.2">
      <c r="A1229" s="667"/>
      <c r="B1229" s="98" t="s">
        <v>1375</v>
      </c>
      <c r="C1229" s="72" t="s">
        <v>1193</v>
      </c>
      <c r="D1229" s="72" t="s">
        <v>1194</v>
      </c>
      <c r="E1229" s="78"/>
      <c r="F1229" s="78"/>
      <c r="G1229" s="146"/>
      <c r="H1229" s="577">
        <v>100</v>
      </c>
      <c r="I1229" s="9" t="s">
        <v>1174</v>
      </c>
      <c r="J1229" s="1"/>
    </row>
    <row r="1230" spans="1:10" ht="24.75" customHeight="1" x14ac:dyDescent="0.2">
      <c r="A1230" s="668" t="s">
        <v>1376</v>
      </c>
      <c r="B1230" s="26" t="s">
        <v>1377</v>
      </c>
      <c r="C1230" s="558" t="s">
        <v>967</v>
      </c>
      <c r="D1230" s="558" t="s">
        <v>1173</v>
      </c>
      <c r="E1230" s="78">
        <v>825</v>
      </c>
      <c r="F1230" s="78"/>
      <c r="G1230" s="146"/>
      <c r="H1230" s="577"/>
      <c r="I1230" s="9" t="s">
        <v>1174</v>
      </c>
      <c r="J1230" s="1"/>
    </row>
    <row r="1231" spans="1:10" ht="24.75" customHeight="1" x14ac:dyDescent="0.2">
      <c r="A1231" s="669"/>
      <c r="B1231" s="26" t="s">
        <v>1378</v>
      </c>
      <c r="C1231" s="558" t="s">
        <v>967</v>
      </c>
      <c r="D1231" s="558" t="s">
        <v>1173</v>
      </c>
      <c r="E1231" s="78">
        <v>1280</v>
      </c>
      <c r="F1231" s="78"/>
      <c r="G1231" s="146"/>
      <c r="H1231" s="577"/>
      <c r="I1231" s="9" t="s">
        <v>1174</v>
      </c>
      <c r="J1231" s="1"/>
    </row>
    <row r="1232" spans="1:10" ht="24.75" customHeight="1" x14ac:dyDescent="0.2">
      <c r="A1232" s="668" t="s">
        <v>1379</v>
      </c>
      <c r="B1232" s="26" t="s">
        <v>1380</v>
      </c>
      <c r="C1232" s="558" t="s">
        <v>967</v>
      </c>
      <c r="D1232" s="558" t="s">
        <v>1173</v>
      </c>
      <c r="E1232" s="78">
        <v>600</v>
      </c>
      <c r="F1232" s="78"/>
      <c r="G1232" s="146"/>
      <c r="H1232" s="577"/>
      <c r="I1232" s="9" t="s">
        <v>1174</v>
      </c>
      <c r="J1232" s="1"/>
    </row>
    <row r="1233" spans="1:10" ht="76.5" customHeight="1" x14ac:dyDescent="0.2">
      <c r="A1233" s="670"/>
      <c r="B1233" s="103" t="s">
        <v>1381</v>
      </c>
      <c r="C1233" s="70" t="s">
        <v>348</v>
      </c>
      <c r="D1233" s="558" t="s">
        <v>1173</v>
      </c>
      <c r="E1233" s="120">
        <v>200</v>
      </c>
      <c r="F1233" s="78"/>
      <c r="G1233" s="146"/>
      <c r="H1233" s="577"/>
      <c r="I1233" s="9" t="s">
        <v>1174</v>
      </c>
      <c r="J1233" s="1"/>
    </row>
    <row r="1234" spans="1:10" ht="80.25" customHeight="1" x14ac:dyDescent="0.2">
      <c r="A1234" s="669"/>
      <c r="B1234" s="103" t="s">
        <v>1382</v>
      </c>
      <c r="C1234" s="70" t="s">
        <v>348</v>
      </c>
      <c r="D1234" s="558" t="s">
        <v>1173</v>
      </c>
      <c r="E1234" s="120">
        <v>80</v>
      </c>
      <c r="F1234" s="78"/>
      <c r="G1234" s="146"/>
      <c r="H1234" s="577"/>
      <c r="I1234" s="9" t="s">
        <v>1174</v>
      </c>
      <c r="J1234" s="1"/>
    </row>
    <row r="1235" spans="1:10" ht="22.5" customHeight="1" x14ac:dyDescent="0.2">
      <c r="A1235" s="568" t="s">
        <v>1383</v>
      </c>
      <c r="B1235" s="103" t="s">
        <v>1384</v>
      </c>
      <c r="C1235" s="95" t="s">
        <v>967</v>
      </c>
      <c r="D1235" s="95" t="s">
        <v>1173</v>
      </c>
      <c r="E1235" s="577">
        <v>1470</v>
      </c>
      <c r="F1235" s="78"/>
      <c r="G1235" s="146"/>
      <c r="H1235" s="577"/>
      <c r="I1235" s="9" t="s">
        <v>1174</v>
      </c>
      <c r="J1235" s="1"/>
    </row>
    <row r="1236" spans="1:10" ht="22.5" customHeight="1" x14ac:dyDescent="0.2">
      <c r="A1236" s="668" t="s">
        <v>1385</v>
      </c>
      <c r="B1236" s="26" t="s">
        <v>1386</v>
      </c>
      <c r="C1236" s="558" t="s">
        <v>18</v>
      </c>
      <c r="D1236" s="558" t="s">
        <v>1173</v>
      </c>
      <c r="E1236" s="577">
        <v>1470</v>
      </c>
      <c r="F1236" s="177"/>
      <c r="G1236" s="146"/>
      <c r="H1236" s="577"/>
      <c r="I1236" s="9" t="s">
        <v>1174</v>
      </c>
      <c r="J1236" s="1"/>
    </row>
    <row r="1237" spans="1:10" ht="35.25" customHeight="1" x14ac:dyDescent="0.2">
      <c r="A1237" s="669"/>
      <c r="B1237" s="26" t="s">
        <v>1387</v>
      </c>
      <c r="C1237" s="558" t="s">
        <v>18</v>
      </c>
      <c r="D1237" s="558" t="s">
        <v>1173</v>
      </c>
      <c r="E1237" s="132">
        <v>195</v>
      </c>
      <c r="F1237" s="156"/>
      <c r="G1237" s="155"/>
      <c r="H1237" s="577"/>
      <c r="I1237" s="9" t="s">
        <v>1174</v>
      </c>
      <c r="J1237" s="1"/>
    </row>
    <row r="1238" spans="1:10" ht="45" customHeight="1" x14ac:dyDescent="0.2">
      <c r="A1238" s="178"/>
      <c r="B1238" s="26" t="s">
        <v>1388</v>
      </c>
      <c r="C1238" s="91" t="s">
        <v>683</v>
      </c>
      <c r="D1238" s="91" t="s">
        <v>272</v>
      </c>
      <c r="E1238" s="100">
        <v>1100</v>
      </c>
      <c r="F1238" s="179"/>
      <c r="G1238" s="146"/>
      <c r="H1238" s="577"/>
      <c r="I1238" s="9" t="s">
        <v>144</v>
      </c>
      <c r="J1238" s="1"/>
    </row>
    <row r="1239" spans="1:10" ht="24.75" customHeight="1" x14ac:dyDescent="0.2">
      <c r="A1239" s="672" t="s">
        <v>1389</v>
      </c>
      <c r="B1239" s="26" t="s">
        <v>1390</v>
      </c>
      <c r="C1239" s="558" t="s">
        <v>967</v>
      </c>
      <c r="D1239" s="558" t="s">
        <v>1173</v>
      </c>
      <c r="E1239" s="577">
        <v>920</v>
      </c>
      <c r="F1239" s="156"/>
      <c r="G1239" s="155"/>
      <c r="H1239" s="577"/>
      <c r="I1239" s="9" t="s">
        <v>1174</v>
      </c>
      <c r="J1239" s="1"/>
    </row>
    <row r="1240" spans="1:10" ht="36" customHeight="1" x14ac:dyDescent="0.2">
      <c r="A1240" s="670"/>
      <c r="B1240" s="26" t="s">
        <v>1391</v>
      </c>
      <c r="C1240" s="558" t="s">
        <v>348</v>
      </c>
      <c r="D1240" s="558" t="s">
        <v>1173</v>
      </c>
      <c r="E1240" s="577">
        <v>500</v>
      </c>
      <c r="F1240" s="156"/>
      <c r="G1240" s="155"/>
      <c r="H1240" s="577"/>
      <c r="I1240" s="9" t="s">
        <v>1174</v>
      </c>
      <c r="J1240" s="1"/>
    </row>
    <row r="1241" spans="1:10" ht="24.75" customHeight="1" x14ac:dyDescent="0.2">
      <c r="A1241" s="669"/>
      <c r="B1241" s="26" t="s">
        <v>1392</v>
      </c>
      <c r="C1241" s="558" t="s">
        <v>967</v>
      </c>
      <c r="D1241" s="558" t="s">
        <v>1173</v>
      </c>
      <c r="E1241" s="577">
        <v>45.7</v>
      </c>
      <c r="F1241" s="156"/>
      <c r="G1241" s="155"/>
      <c r="H1241" s="577"/>
      <c r="I1241" s="9" t="s">
        <v>1174</v>
      </c>
      <c r="J1241" s="1"/>
    </row>
    <row r="1242" spans="1:10" ht="24.75" customHeight="1" x14ac:dyDescent="0.2">
      <c r="A1242" s="672" t="s">
        <v>1393</v>
      </c>
      <c r="B1242" s="52" t="s">
        <v>1394</v>
      </c>
      <c r="C1242" s="70" t="s">
        <v>967</v>
      </c>
      <c r="D1242" s="180" t="s">
        <v>1173</v>
      </c>
      <c r="E1242" s="128">
        <v>1000</v>
      </c>
      <c r="F1242" s="78"/>
      <c r="G1242" s="146"/>
      <c r="H1242" s="577"/>
      <c r="I1242" s="9" t="s">
        <v>1174</v>
      </c>
      <c r="J1242" s="1"/>
    </row>
    <row r="1243" spans="1:10" ht="27" customHeight="1" x14ac:dyDescent="0.2">
      <c r="A1243" s="671"/>
      <c r="B1243" s="52" t="s">
        <v>1395</v>
      </c>
      <c r="C1243" s="70" t="s">
        <v>967</v>
      </c>
      <c r="D1243" s="180" t="s">
        <v>1173</v>
      </c>
      <c r="E1243" s="128">
        <v>155.5</v>
      </c>
      <c r="F1243" s="78"/>
      <c r="G1243" s="146"/>
      <c r="H1243" s="577"/>
      <c r="I1243" s="9" t="s">
        <v>1174</v>
      </c>
      <c r="J1243" s="1"/>
    </row>
    <row r="1244" spans="1:10" ht="27" customHeight="1" x14ac:dyDescent="0.2">
      <c r="A1244" s="671"/>
      <c r="B1244" s="26" t="s">
        <v>1396</v>
      </c>
      <c r="C1244" s="558" t="s">
        <v>967</v>
      </c>
      <c r="D1244" s="86" t="s">
        <v>1173</v>
      </c>
      <c r="E1244" s="78">
        <v>0</v>
      </c>
      <c r="F1244" s="78">
        <v>900</v>
      </c>
      <c r="G1244" s="146"/>
      <c r="H1244" s="577"/>
      <c r="I1244" s="9" t="s">
        <v>1174</v>
      </c>
      <c r="J1244" s="1"/>
    </row>
    <row r="1245" spans="1:10" ht="27" customHeight="1" x14ac:dyDescent="0.2">
      <c r="A1245" s="673"/>
      <c r="B1245" s="181" t="s">
        <v>1397</v>
      </c>
      <c r="C1245" s="182" t="s">
        <v>18</v>
      </c>
      <c r="D1245" s="183" t="s">
        <v>1173</v>
      </c>
      <c r="E1245" s="78">
        <v>0</v>
      </c>
      <c r="F1245" s="78"/>
      <c r="G1245" s="146"/>
      <c r="H1245" s="577"/>
      <c r="I1245" s="9" t="s">
        <v>1174</v>
      </c>
      <c r="J1245" s="1"/>
    </row>
    <row r="1246" spans="1:10" ht="27" customHeight="1" x14ac:dyDescent="0.2">
      <c r="A1246" s="665" t="s">
        <v>1398</v>
      </c>
      <c r="B1246" s="184" t="s">
        <v>1399</v>
      </c>
      <c r="C1246" s="95" t="s">
        <v>967</v>
      </c>
      <c r="D1246" s="95" t="s">
        <v>1173</v>
      </c>
      <c r="E1246" s="185">
        <v>300</v>
      </c>
      <c r="F1246" s="185"/>
      <c r="G1246" s="186"/>
      <c r="H1246" s="577"/>
      <c r="I1246" s="9" t="s">
        <v>1174</v>
      </c>
      <c r="J1246" s="1"/>
    </row>
    <row r="1247" spans="1:10" ht="27" customHeight="1" x14ac:dyDescent="0.2">
      <c r="A1247" s="666"/>
      <c r="B1247" s="98" t="s">
        <v>1400</v>
      </c>
      <c r="C1247" s="555" t="s">
        <v>967</v>
      </c>
      <c r="D1247" s="555" t="s">
        <v>1173</v>
      </c>
      <c r="E1247" s="577">
        <v>1470</v>
      </c>
      <c r="F1247" s="78"/>
      <c r="G1247" s="146"/>
      <c r="H1247" s="577"/>
      <c r="I1247" s="9" t="s">
        <v>1174</v>
      </c>
      <c r="J1247" s="1"/>
    </row>
    <row r="1248" spans="1:10" ht="27" customHeight="1" x14ac:dyDescent="0.2">
      <c r="A1248" s="666"/>
      <c r="B1248" s="152" t="s">
        <v>1401</v>
      </c>
      <c r="C1248" s="555" t="s">
        <v>967</v>
      </c>
      <c r="D1248" s="555" t="s">
        <v>1173</v>
      </c>
      <c r="E1248" s="78">
        <v>400</v>
      </c>
      <c r="F1248" s="78"/>
      <c r="G1248" s="146"/>
      <c r="H1248" s="577"/>
      <c r="I1248" s="9" t="s">
        <v>1174</v>
      </c>
      <c r="J1248" s="1"/>
    </row>
    <row r="1249" spans="1:10" ht="27" customHeight="1" x14ac:dyDescent="0.2">
      <c r="A1249" s="666"/>
      <c r="B1249" s="152" t="s">
        <v>1402</v>
      </c>
      <c r="C1249" s="555" t="s">
        <v>967</v>
      </c>
      <c r="D1249" s="555" t="s">
        <v>1173</v>
      </c>
      <c r="E1249" s="78">
        <v>0</v>
      </c>
      <c r="F1249" s="78"/>
      <c r="G1249" s="146"/>
      <c r="H1249" s="577"/>
      <c r="I1249" s="9" t="s">
        <v>1174</v>
      </c>
      <c r="J1249" s="1"/>
    </row>
    <row r="1250" spans="1:10" ht="27" customHeight="1" x14ac:dyDescent="0.2">
      <c r="A1250" s="667"/>
      <c r="B1250" s="98" t="s">
        <v>1403</v>
      </c>
      <c r="C1250" s="555" t="s">
        <v>967</v>
      </c>
      <c r="D1250" s="555" t="s">
        <v>1173</v>
      </c>
      <c r="E1250" s="78">
        <v>123.8</v>
      </c>
      <c r="F1250" s="78"/>
      <c r="G1250" s="146"/>
      <c r="H1250" s="577"/>
      <c r="I1250" s="9" t="s">
        <v>1174</v>
      </c>
      <c r="J1250" s="1"/>
    </row>
    <row r="1251" spans="1:10" ht="26.25" customHeight="1" x14ac:dyDescent="0.2">
      <c r="A1251" s="678" t="s">
        <v>1404</v>
      </c>
      <c r="B1251" s="26" t="s">
        <v>1405</v>
      </c>
      <c r="C1251" s="558" t="s">
        <v>967</v>
      </c>
      <c r="D1251" s="558" t="s">
        <v>1173</v>
      </c>
      <c r="E1251" s="177">
        <v>1000</v>
      </c>
      <c r="F1251" s="78"/>
      <c r="G1251" s="146"/>
      <c r="H1251" s="577"/>
      <c r="I1251" s="9" t="s">
        <v>1174</v>
      </c>
      <c r="J1251" s="1"/>
    </row>
    <row r="1252" spans="1:10" ht="34.5" customHeight="1" x14ac:dyDescent="0.2">
      <c r="A1252" s="679"/>
      <c r="B1252" s="112" t="s">
        <v>1406</v>
      </c>
      <c r="C1252" s="554" t="s">
        <v>967</v>
      </c>
      <c r="D1252" s="91" t="s">
        <v>272</v>
      </c>
      <c r="E1252" s="23">
        <v>2000</v>
      </c>
      <c r="F1252" s="187">
        <v>2400</v>
      </c>
      <c r="G1252" s="146"/>
      <c r="H1252" s="577"/>
      <c r="I1252" s="9" t="s">
        <v>144</v>
      </c>
      <c r="J1252" s="1"/>
    </row>
    <row r="1253" spans="1:10" ht="27.75" customHeight="1" x14ac:dyDescent="0.2">
      <c r="A1253" s="567" t="s">
        <v>1407</v>
      </c>
      <c r="B1253" s="26" t="s">
        <v>1408</v>
      </c>
      <c r="C1253" s="558" t="s">
        <v>967</v>
      </c>
      <c r="D1253" s="558" t="s">
        <v>1173</v>
      </c>
      <c r="E1253" s="577">
        <v>920</v>
      </c>
      <c r="F1253" s="78"/>
      <c r="G1253" s="146"/>
      <c r="H1253" s="577"/>
      <c r="I1253" s="9" t="s">
        <v>1174</v>
      </c>
      <c r="J1253" s="1"/>
    </row>
    <row r="1254" spans="1:10" ht="27.75" customHeight="1" x14ac:dyDescent="0.2">
      <c r="A1254" s="668" t="s">
        <v>1409</v>
      </c>
      <c r="B1254" s="26" t="s">
        <v>1410</v>
      </c>
      <c r="C1254" s="558" t="s">
        <v>967</v>
      </c>
      <c r="D1254" s="558" t="s">
        <v>1173</v>
      </c>
      <c r="E1254" s="101">
        <v>900</v>
      </c>
      <c r="F1254" s="78"/>
      <c r="G1254" s="146"/>
      <c r="H1254" s="577"/>
      <c r="I1254" s="9" t="s">
        <v>1174</v>
      </c>
      <c r="J1254" s="1"/>
    </row>
    <row r="1255" spans="1:10" ht="27.75" customHeight="1" x14ac:dyDescent="0.2">
      <c r="A1255" s="670"/>
      <c r="B1255" s="188" t="s">
        <v>1411</v>
      </c>
      <c r="C1255" s="558" t="s">
        <v>967</v>
      </c>
      <c r="D1255" s="558" t="s">
        <v>1173</v>
      </c>
      <c r="E1255" s="101">
        <v>250</v>
      </c>
      <c r="F1255" s="78"/>
      <c r="G1255" s="146"/>
      <c r="H1255" s="577"/>
      <c r="I1255" s="9" t="s">
        <v>1174</v>
      </c>
      <c r="J1255" s="1"/>
    </row>
    <row r="1256" spans="1:10" ht="27.75" customHeight="1" x14ac:dyDescent="0.2">
      <c r="A1256" s="670"/>
      <c r="B1256" s="188" t="s">
        <v>1412</v>
      </c>
      <c r="C1256" s="558" t="s">
        <v>967</v>
      </c>
      <c r="D1256" s="558" t="s">
        <v>1173</v>
      </c>
      <c r="E1256" s="101">
        <v>350</v>
      </c>
      <c r="F1256" s="78"/>
      <c r="G1256" s="146"/>
      <c r="H1256" s="577"/>
      <c r="I1256" s="9" t="s">
        <v>1174</v>
      </c>
      <c r="J1256" s="1"/>
    </row>
    <row r="1257" spans="1:10" ht="27.75" customHeight="1" x14ac:dyDescent="0.2">
      <c r="A1257" s="670"/>
      <c r="B1257" s="188" t="s">
        <v>1413</v>
      </c>
      <c r="C1257" s="558" t="s">
        <v>1223</v>
      </c>
      <c r="D1257" s="558" t="s">
        <v>1173</v>
      </c>
      <c r="E1257" s="101">
        <v>100</v>
      </c>
      <c r="F1257" s="78"/>
      <c r="G1257" s="146"/>
      <c r="H1257" s="577"/>
      <c r="I1257" s="9" t="s">
        <v>1174</v>
      </c>
      <c r="J1257" s="1"/>
    </row>
    <row r="1258" spans="1:10" ht="45.75" customHeight="1" x14ac:dyDescent="0.2">
      <c r="A1258" s="670"/>
      <c r="B1258" s="588" t="s">
        <v>1414</v>
      </c>
      <c r="C1258" s="558" t="s">
        <v>967</v>
      </c>
      <c r="D1258" s="558" t="s">
        <v>1173</v>
      </c>
      <c r="E1258" s="101">
        <v>768</v>
      </c>
      <c r="F1258" s="78"/>
      <c r="G1258" s="146"/>
      <c r="H1258" s="577"/>
      <c r="I1258" s="9" t="s">
        <v>1174</v>
      </c>
      <c r="J1258" s="1"/>
    </row>
    <row r="1259" spans="1:10" ht="49.5" customHeight="1" x14ac:dyDescent="0.2">
      <c r="A1259" s="670"/>
      <c r="B1259" s="188" t="s">
        <v>1415</v>
      </c>
      <c r="C1259" s="558" t="s">
        <v>967</v>
      </c>
      <c r="D1259" s="558" t="s">
        <v>1173</v>
      </c>
      <c r="E1259" s="101">
        <v>600</v>
      </c>
      <c r="F1259" s="78"/>
      <c r="G1259" s="146"/>
      <c r="H1259" s="577"/>
      <c r="I1259" s="9" t="s">
        <v>1174</v>
      </c>
      <c r="J1259" s="1"/>
    </row>
    <row r="1260" spans="1:10" ht="36" customHeight="1" x14ac:dyDescent="0.2">
      <c r="A1260" s="669"/>
      <c r="B1260" s="26" t="s">
        <v>1416</v>
      </c>
      <c r="C1260" s="558" t="s">
        <v>1223</v>
      </c>
      <c r="D1260" s="558" t="s">
        <v>1173</v>
      </c>
      <c r="E1260" s="101">
        <v>255</v>
      </c>
      <c r="F1260" s="78"/>
      <c r="G1260" s="146"/>
      <c r="H1260" s="577"/>
      <c r="I1260" s="9" t="s">
        <v>1174</v>
      </c>
      <c r="J1260" s="1"/>
    </row>
    <row r="1261" spans="1:10" ht="27.75" customHeight="1" x14ac:dyDescent="0.2">
      <c r="A1261" s="672" t="s">
        <v>1417</v>
      </c>
      <c r="B1261" s="152" t="s">
        <v>1418</v>
      </c>
      <c r="C1261" s="189" t="s">
        <v>18</v>
      </c>
      <c r="D1261" s="144" t="s">
        <v>1173</v>
      </c>
      <c r="E1261" s="101">
        <v>0</v>
      </c>
      <c r="F1261" s="177"/>
      <c r="G1261" s="146"/>
      <c r="H1261" s="577"/>
      <c r="I1261" s="9" t="s">
        <v>1174</v>
      </c>
      <c r="J1261" s="1"/>
    </row>
    <row r="1262" spans="1:10" ht="27.75" customHeight="1" x14ac:dyDescent="0.2">
      <c r="A1262" s="671"/>
      <c r="B1262" s="26" t="s">
        <v>1419</v>
      </c>
      <c r="C1262" s="189" t="s">
        <v>18</v>
      </c>
      <c r="D1262" s="144" t="s">
        <v>1173</v>
      </c>
      <c r="E1262" s="577">
        <v>1470</v>
      </c>
      <c r="F1262" s="177"/>
      <c r="G1262" s="146"/>
      <c r="H1262" s="577"/>
      <c r="I1262" s="9" t="s">
        <v>1174</v>
      </c>
      <c r="J1262" s="1"/>
    </row>
    <row r="1263" spans="1:10" ht="26.25" customHeight="1" x14ac:dyDescent="0.2">
      <c r="A1263" s="671"/>
      <c r="B1263" s="152" t="s">
        <v>1420</v>
      </c>
      <c r="C1263" s="189" t="s">
        <v>18</v>
      </c>
      <c r="D1263" s="144" t="s">
        <v>1173</v>
      </c>
      <c r="E1263" s="129">
        <v>1450</v>
      </c>
      <c r="F1263" s="78"/>
      <c r="G1263" s="146"/>
      <c r="H1263" s="577"/>
      <c r="I1263" s="9" t="s">
        <v>1174</v>
      </c>
      <c r="J1263" s="1"/>
    </row>
    <row r="1264" spans="1:10" ht="26.25" customHeight="1" x14ac:dyDescent="0.2">
      <c r="A1264" s="671"/>
      <c r="B1264" s="152" t="s">
        <v>1421</v>
      </c>
      <c r="C1264" s="189" t="s">
        <v>18</v>
      </c>
      <c r="D1264" s="144" t="s">
        <v>1173</v>
      </c>
      <c r="E1264" s="77">
        <v>0</v>
      </c>
      <c r="F1264" s="177"/>
      <c r="G1264" s="146"/>
      <c r="H1264" s="577"/>
      <c r="I1264" s="9" t="s">
        <v>1174</v>
      </c>
      <c r="J1264" s="1"/>
    </row>
    <row r="1265" spans="1:10" ht="26.25" customHeight="1" x14ac:dyDescent="0.2">
      <c r="A1265" s="671"/>
      <c r="B1265" s="152" t="s">
        <v>1422</v>
      </c>
      <c r="C1265" s="189" t="s">
        <v>18</v>
      </c>
      <c r="D1265" s="144" t="s">
        <v>1173</v>
      </c>
      <c r="E1265" s="77">
        <v>500</v>
      </c>
      <c r="F1265" s="177"/>
      <c r="G1265" s="146"/>
      <c r="H1265" s="577"/>
      <c r="I1265" s="9" t="s">
        <v>1174</v>
      </c>
      <c r="J1265" s="1"/>
    </row>
    <row r="1266" spans="1:10" ht="26.25" customHeight="1" x14ac:dyDescent="0.2">
      <c r="A1266" s="673"/>
      <c r="B1266" s="26" t="s">
        <v>1423</v>
      </c>
      <c r="C1266" s="189" t="s">
        <v>18</v>
      </c>
      <c r="D1266" s="144" t="s">
        <v>1173</v>
      </c>
      <c r="E1266" s="77">
        <v>0</v>
      </c>
      <c r="F1266" s="177"/>
      <c r="G1266" s="146"/>
      <c r="H1266" s="577"/>
      <c r="I1266" s="9" t="s">
        <v>1174</v>
      </c>
      <c r="J1266" s="1"/>
    </row>
    <row r="1267" spans="1:10" ht="26.25" customHeight="1" x14ac:dyDescent="0.2">
      <c r="A1267" s="665" t="s">
        <v>1424</v>
      </c>
      <c r="B1267" s="159" t="s">
        <v>1425</v>
      </c>
      <c r="C1267" s="558" t="s">
        <v>967</v>
      </c>
      <c r="D1267" s="558" t="s">
        <v>1173</v>
      </c>
      <c r="E1267" s="190">
        <v>550</v>
      </c>
      <c r="F1267" s="78"/>
      <c r="G1267" s="146"/>
      <c r="H1267" s="577"/>
      <c r="I1267" s="9" t="s">
        <v>1174</v>
      </c>
      <c r="J1267" s="1"/>
    </row>
    <row r="1268" spans="1:10" ht="26.25" customHeight="1" x14ac:dyDescent="0.2">
      <c r="A1268" s="666"/>
      <c r="B1268" s="110" t="s">
        <v>1426</v>
      </c>
      <c r="C1268" s="558" t="s">
        <v>967</v>
      </c>
      <c r="D1268" s="558" t="s">
        <v>1173</v>
      </c>
      <c r="E1268" s="577">
        <v>1470</v>
      </c>
      <c r="F1268" s="78"/>
      <c r="G1268" s="146"/>
      <c r="H1268" s="577"/>
      <c r="I1268" s="9" t="s">
        <v>1174</v>
      </c>
      <c r="J1268" s="1"/>
    </row>
    <row r="1269" spans="1:10" ht="26.25" customHeight="1" x14ac:dyDescent="0.2">
      <c r="A1269" s="666"/>
      <c r="B1269" s="110" t="s">
        <v>1427</v>
      </c>
      <c r="C1269" s="558" t="s">
        <v>1176</v>
      </c>
      <c r="D1269" s="558" t="s">
        <v>1173</v>
      </c>
      <c r="E1269" s="101">
        <v>50</v>
      </c>
      <c r="F1269" s="78"/>
      <c r="G1269" s="146"/>
      <c r="H1269" s="577"/>
      <c r="I1269" s="9" t="s">
        <v>1174</v>
      </c>
      <c r="J1269" s="1"/>
    </row>
    <row r="1270" spans="1:10" ht="38.25" customHeight="1" x14ac:dyDescent="0.2">
      <c r="A1270" s="666"/>
      <c r="B1270" s="110" t="s">
        <v>1428</v>
      </c>
      <c r="C1270" s="558" t="s">
        <v>1223</v>
      </c>
      <c r="D1270" s="558" t="s">
        <v>1173</v>
      </c>
      <c r="E1270" s="101">
        <v>220</v>
      </c>
      <c r="F1270" s="177"/>
      <c r="G1270" s="146"/>
      <c r="H1270" s="577"/>
      <c r="I1270" s="9" t="s">
        <v>1174</v>
      </c>
      <c r="J1270" s="1"/>
    </row>
    <row r="1271" spans="1:10" ht="33" customHeight="1" x14ac:dyDescent="0.2">
      <c r="A1271" s="667"/>
      <c r="B1271" s="110" t="s">
        <v>1429</v>
      </c>
      <c r="C1271" s="558" t="s">
        <v>967</v>
      </c>
      <c r="D1271" s="558" t="s">
        <v>1173</v>
      </c>
      <c r="E1271" s="101">
        <v>50</v>
      </c>
      <c r="F1271" s="177"/>
      <c r="G1271" s="146"/>
      <c r="H1271" s="577"/>
      <c r="I1271" s="9" t="s">
        <v>1174</v>
      </c>
      <c r="J1271" s="1"/>
    </row>
    <row r="1272" spans="1:10" ht="45" customHeight="1" x14ac:dyDescent="0.2">
      <c r="A1272" s="569" t="s">
        <v>1430</v>
      </c>
      <c r="B1272" s="26" t="s">
        <v>1431</v>
      </c>
      <c r="C1272" s="558" t="s">
        <v>1223</v>
      </c>
      <c r="D1272" s="558" t="s">
        <v>1173</v>
      </c>
      <c r="E1272" s="101">
        <v>270</v>
      </c>
      <c r="F1272" s="177"/>
      <c r="G1272" s="146"/>
      <c r="H1272" s="577"/>
      <c r="I1272" s="9" t="s">
        <v>1174</v>
      </c>
      <c r="J1272" s="1"/>
    </row>
    <row r="1273" spans="1:10" ht="21" customHeight="1" x14ac:dyDescent="0.2">
      <c r="A1273" s="665" t="s">
        <v>1432</v>
      </c>
      <c r="B1273" s="110" t="s">
        <v>1433</v>
      </c>
      <c r="C1273" s="558" t="s">
        <v>967</v>
      </c>
      <c r="D1273" s="558" t="s">
        <v>1173</v>
      </c>
      <c r="E1273" s="101">
        <v>700</v>
      </c>
      <c r="F1273" s="177"/>
      <c r="G1273" s="146"/>
      <c r="H1273" s="577"/>
      <c r="I1273" s="9" t="s">
        <v>1174</v>
      </c>
      <c r="J1273" s="1"/>
    </row>
    <row r="1274" spans="1:10" ht="21" customHeight="1" x14ac:dyDescent="0.2">
      <c r="A1274" s="666"/>
      <c r="B1274" s="110" t="s">
        <v>1434</v>
      </c>
      <c r="C1274" s="558" t="s">
        <v>967</v>
      </c>
      <c r="D1274" s="558" t="s">
        <v>1173</v>
      </c>
      <c r="E1274" s="577">
        <v>1470</v>
      </c>
      <c r="F1274" s="177"/>
      <c r="G1274" s="146"/>
      <c r="H1274" s="577"/>
      <c r="I1274" s="9" t="s">
        <v>1174</v>
      </c>
      <c r="J1274" s="1"/>
    </row>
    <row r="1275" spans="1:10" ht="21" customHeight="1" x14ac:dyDescent="0.2">
      <c r="A1275" s="666"/>
      <c r="B1275" s="110" t="s">
        <v>1435</v>
      </c>
      <c r="C1275" s="558" t="s">
        <v>1223</v>
      </c>
      <c r="D1275" s="558" t="s">
        <v>1173</v>
      </c>
      <c r="E1275" s="101">
        <v>200</v>
      </c>
      <c r="F1275" s="177"/>
      <c r="G1275" s="146"/>
      <c r="H1275" s="577"/>
      <c r="I1275" s="9" t="s">
        <v>1174</v>
      </c>
      <c r="J1275" s="1"/>
    </row>
    <row r="1276" spans="1:10" ht="38.25" customHeight="1" x14ac:dyDescent="0.2">
      <c r="A1276" s="666"/>
      <c r="B1276" s="110" t="s">
        <v>1436</v>
      </c>
      <c r="C1276" s="558" t="s">
        <v>1223</v>
      </c>
      <c r="D1276" s="558" t="s">
        <v>1173</v>
      </c>
      <c r="E1276" s="101">
        <v>650</v>
      </c>
      <c r="F1276" s="177"/>
      <c r="G1276" s="146"/>
      <c r="H1276" s="577"/>
      <c r="I1276" s="9" t="s">
        <v>1174</v>
      </c>
      <c r="J1276" s="1"/>
    </row>
    <row r="1277" spans="1:10" ht="33" customHeight="1" x14ac:dyDescent="0.2">
      <c r="A1277" s="667"/>
      <c r="B1277" s="110" t="s">
        <v>1437</v>
      </c>
      <c r="C1277" s="558" t="s">
        <v>967</v>
      </c>
      <c r="D1277" s="558" t="s">
        <v>1173</v>
      </c>
      <c r="E1277" s="101">
        <v>50</v>
      </c>
      <c r="F1277" s="177"/>
      <c r="G1277" s="146"/>
      <c r="H1277" s="577"/>
      <c r="I1277" s="9" t="s">
        <v>1174</v>
      </c>
      <c r="J1277" s="1"/>
    </row>
    <row r="1278" spans="1:10" ht="22.5" customHeight="1" x14ac:dyDescent="0.2">
      <c r="A1278" s="672" t="s">
        <v>1438</v>
      </c>
      <c r="B1278" s="26" t="s">
        <v>1439</v>
      </c>
      <c r="C1278" s="558" t="s">
        <v>967</v>
      </c>
      <c r="D1278" s="558" t="s">
        <v>1173</v>
      </c>
      <c r="E1278" s="100">
        <v>600</v>
      </c>
      <c r="F1278" s="78"/>
      <c r="G1278" s="146"/>
      <c r="H1278" s="577"/>
      <c r="I1278" s="9" t="s">
        <v>1174</v>
      </c>
      <c r="J1278" s="1"/>
    </row>
    <row r="1279" spans="1:10" ht="22.5" customHeight="1" x14ac:dyDescent="0.2">
      <c r="A1279" s="671"/>
      <c r="B1279" s="103" t="s">
        <v>1440</v>
      </c>
      <c r="C1279" s="95" t="s">
        <v>967</v>
      </c>
      <c r="D1279" s="95" t="s">
        <v>1173</v>
      </c>
      <c r="E1279" s="191">
        <v>40</v>
      </c>
      <c r="F1279" s="78"/>
      <c r="G1279" s="146"/>
      <c r="H1279" s="577"/>
      <c r="I1279" s="9" t="s">
        <v>1174</v>
      </c>
      <c r="J1279" s="1"/>
    </row>
    <row r="1280" spans="1:10" ht="22.5" customHeight="1" x14ac:dyDescent="0.2">
      <c r="A1280" s="671"/>
      <c r="B1280" s="26" t="s">
        <v>1441</v>
      </c>
      <c r="C1280" s="558" t="s">
        <v>967</v>
      </c>
      <c r="D1280" s="558" t="s">
        <v>1173</v>
      </c>
      <c r="E1280" s="191">
        <v>280</v>
      </c>
      <c r="F1280" s="78"/>
      <c r="G1280" s="146"/>
      <c r="H1280" s="577"/>
      <c r="I1280" s="9" t="s">
        <v>1174</v>
      </c>
      <c r="J1280" s="1"/>
    </row>
    <row r="1281" spans="1:10" ht="22.5" customHeight="1" x14ac:dyDescent="0.2">
      <c r="A1281" s="671"/>
      <c r="B1281" s="26" t="s">
        <v>1442</v>
      </c>
      <c r="C1281" s="558" t="s">
        <v>967</v>
      </c>
      <c r="D1281" s="558" t="s">
        <v>1173</v>
      </c>
      <c r="E1281" s="78">
        <v>300</v>
      </c>
      <c r="F1281" s="78"/>
      <c r="G1281" s="146"/>
      <c r="H1281" s="577"/>
      <c r="I1281" s="9" t="s">
        <v>1174</v>
      </c>
      <c r="J1281" s="1"/>
    </row>
    <row r="1282" spans="1:10" ht="22.5" customHeight="1" x14ac:dyDescent="0.2">
      <c r="A1282" s="671"/>
      <c r="B1282" s="103" t="s">
        <v>1724</v>
      </c>
      <c r="C1282" s="95" t="s">
        <v>967</v>
      </c>
      <c r="D1282" s="95" t="s">
        <v>1173</v>
      </c>
      <c r="E1282" s="78">
        <v>900</v>
      </c>
      <c r="F1282" s="78"/>
      <c r="G1282" s="146"/>
      <c r="H1282" s="577"/>
      <c r="I1282" s="9" t="s">
        <v>1174</v>
      </c>
      <c r="J1282" s="1"/>
    </row>
    <row r="1283" spans="1:10" ht="22.5" customHeight="1" x14ac:dyDescent="0.2">
      <c r="A1283" s="671"/>
      <c r="B1283" s="98" t="s">
        <v>1443</v>
      </c>
      <c r="C1283" s="95" t="s">
        <v>967</v>
      </c>
      <c r="D1283" s="95" t="s">
        <v>1173</v>
      </c>
      <c r="E1283" s="78"/>
      <c r="F1283" s="78">
        <v>800</v>
      </c>
      <c r="G1283" s="146"/>
      <c r="H1283" s="577"/>
      <c r="I1283" s="9" t="s">
        <v>1174</v>
      </c>
      <c r="J1283" s="1"/>
    </row>
    <row r="1284" spans="1:10" ht="24" customHeight="1" x14ac:dyDescent="0.2">
      <c r="A1284" s="671"/>
      <c r="B1284" s="98" t="s">
        <v>1444</v>
      </c>
      <c r="C1284" s="95" t="s">
        <v>967</v>
      </c>
      <c r="D1284" s="95" t="s">
        <v>1173</v>
      </c>
      <c r="E1284" s="78"/>
      <c r="F1284" s="78">
        <v>800</v>
      </c>
      <c r="G1284" s="146"/>
      <c r="H1284" s="577"/>
      <c r="I1284" s="9" t="s">
        <v>1174</v>
      </c>
      <c r="J1284" s="1"/>
    </row>
    <row r="1285" spans="1:10" ht="24" customHeight="1" x14ac:dyDescent="0.2">
      <c r="A1285" s="671"/>
      <c r="B1285" s="98" t="s">
        <v>1445</v>
      </c>
      <c r="C1285" s="95" t="s">
        <v>967</v>
      </c>
      <c r="D1285" s="95" t="s">
        <v>1173</v>
      </c>
      <c r="E1285" s="120"/>
      <c r="F1285" s="78">
        <v>300</v>
      </c>
      <c r="G1285" s="146"/>
      <c r="H1285" s="577"/>
      <c r="I1285" s="9" t="s">
        <v>1174</v>
      </c>
      <c r="J1285" s="1"/>
    </row>
    <row r="1286" spans="1:10" ht="24" customHeight="1" x14ac:dyDescent="0.2">
      <c r="A1286" s="671"/>
      <c r="B1286" s="98" t="s">
        <v>1446</v>
      </c>
      <c r="C1286" s="95" t="s">
        <v>967</v>
      </c>
      <c r="D1286" s="95" t="s">
        <v>1173</v>
      </c>
      <c r="E1286" s="192"/>
      <c r="F1286" s="78">
        <v>600</v>
      </c>
      <c r="G1286" s="146"/>
      <c r="H1286" s="577"/>
      <c r="I1286" s="9" t="s">
        <v>1174</v>
      </c>
      <c r="J1286" s="1"/>
    </row>
    <row r="1287" spans="1:10" ht="24" customHeight="1" x14ac:dyDescent="0.2">
      <c r="A1287" s="671"/>
      <c r="B1287" s="99" t="s">
        <v>1447</v>
      </c>
      <c r="C1287" s="95" t="s">
        <v>967</v>
      </c>
      <c r="D1287" s="95" t="s">
        <v>1173</v>
      </c>
      <c r="E1287" s="192"/>
      <c r="F1287" s="78">
        <v>500</v>
      </c>
      <c r="G1287" s="146"/>
      <c r="H1287" s="577"/>
      <c r="I1287" s="9" t="s">
        <v>1174</v>
      </c>
      <c r="J1287" s="1"/>
    </row>
    <row r="1288" spans="1:10" ht="24" customHeight="1" x14ac:dyDescent="0.2">
      <c r="A1288" s="671"/>
      <c r="B1288" s="99" t="s">
        <v>1448</v>
      </c>
      <c r="C1288" s="555" t="s">
        <v>967</v>
      </c>
      <c r="D1288" s="555" t="s">
        <v>1173</v>
      </c>
      <c r="E1288" s="192"/>
      <c r="F1288" s="78">
        <v>400</v>
      </c>
      <c r="G1288" s="146"/>
      <c r="H1288" s="577"/>
      <c r="I1288" s="9" t="s">
        <v>1174</v>
      </c>
      <c r="J1288" s="1"/>
    </row>
    <row r="1289" spans="1:10" ht="51" customHeight="1" x14ac:dyDescent="0.2">
      <c r="A1289" s="671"/>
      <c r="B1289" s="26" t="s">
        <v>1449</v>
      </c>
      <c r="C1289" s="93" t="s">
        <v>967</v>
      </c>
      <c r="D1289" s="555" t="s">
        <v>1173</v>
      </c>
      <c r="E1289" s="193">
        <v>985.34</v>
      </c>
      <c r="F1289" s="78"/>
      <c r="G1289" s="146"/>
      <c r="H1289" s="577"/>
      <c r="I1289" s="9" t="s">
        <v>1174</v>
      </c>
      <c r="J1289" s="1"/>
    </row>
    <row r="1290" spans="1:10" ht="24" customHeight="1" x14ac:dyDescent="0.2">
      <c r="A1290" s="673"/>
      <c r="B1290" s="26" t="s">
        <v>1450</v>
      </c>
      <c r="C1290" s="558" t="s">
        <v>967</v>
      </c>
      <c r="D1290" s="558" t="s">
        <v>1173</v>
      </c>
      <c r="E1290" s="193">
        <v>500</v>
      </c>
      <c r="F1290" s="78"/>
      <c r="G1290" s="146"/>
      <c r="H1290" s="577"/>
      <c r="I1290" s="9" t="s">
        <v>1174</v>
      </c>
      <c r="J1290" s="1"/>
    </row>
    <row r="1291" spans="1:10" ht="24" customHeight="1" x14ac:dyDescent="0.2">
      <c r="A1291" s="665" t="s">
        <v>1451</v>
      </c>
      <c r="B1291" s="175" t="s">
        <v>1452</v>
      </c>
      <c r="C1291" s="144" t="s">
        <v>18</v>
      </c>
      <c r="D1291" s="144" t="s">
        <v>1173</v>
      </c>
      <c r="E1291" s="577">
        <v>1470</v>
      </c>
      <c r="F1291" s="78"/>
      <c r="G1291" s="146"/>
      <c r="H1291" s="577"/>
      <c r="I1291" s="9" t="s">
        <v>1174</v>
      </c>
      <c r="J1291" s="1"/>
    </row>
    <row r="1292" spans="1:10" ht="24" customHeight="1" x14ac:dyDescent="0.2">
      <c r="A1292" s="666"/>
      <c r="B1292" s="175" t="s">
        <v>1453</v>
      </c>
      <c r="C1292" s="144" t="s">
        <v>18</v>
      </c>
      <c r="D1292" s="144" t="s">
        <v>1173</v>
      </c>
      <c r="E1292" s="128">
        <v>2200</v>
      </c>
      <c r="F1292" s="78"/>
      <c r="G1292" s="146"/>
      <c r="H1292" s="577"/>
      <c r="I1292" s="9" t="s">
        <v>1174</v>
      </c>
      <c r="J1292" s="1"/>
    </row>
    <row r="1293" spans="1:10" ht="24" customHeight="1" x14ac:dyDescent="0.2">
      <c r="A1293" s="666"/>
      <c r="B1293" s="175" t="s">
        <v>1454</v>
      </c>
      <c r="C1293" s="144" t="s">
        <v>18</v>
      </c>
      <c r="D1293" s="144" t="s">
        <v>1173</v>
      </c>
      <c r="E1293" s="128">
        <v>285</v>
      </c>
      <c r="F1293" s="78"/>
      <c r="G1293" s="146"/>
      <c r="H1293" s="577"/>
      <c r="I1293" s="9" t="s">
        <v>1174</v>
      </c>
      <c r="J1293" s="1"/>
    </row>
    <row r="1294" spans="1:10" ht="24" customHeight="1" x14ac:dyDescent="0.2">
      <c r="A1294" s="667"/>
      <c r="B1294" s="175" t="s">
        <v>1455</v>
      </c>
      <c r="C1294" s="144" t="s">
        <v>18</v>
      </c>
      <c r="D1294" s="144" t="s">
        <v>1173</v>
      </c>
      <c r="E1294" s="128">
        <v>659.65</v>
      </c>
      <c r="F1294" s="78"/>
      <c r="G1294" s="146"/>
      <c r="H1294" s="577"/>
      <c r="I1294" s="9" t="s">
        <v>1174</v>
      </c>
      <c r="J1294" s="1"/>
    </row>
    <row r="1295" spans="1:10" ht="24" customHeight="1" x14ac:dyDescent="0.2">
      <c r="A1295" s="675" t="s">
        <v>1456</v>
      </c>
      <c r="B1295" s="98" t="s">
        <v>1457</v>
      </c>
      <c r="C1295" s="117" t="s">
        <v>18</v>
      </c>
      <c r="D1295" s="91" t="s">
        <v>1173</v>
      </c>
      <c r="E1295" s="78">
        <v>700</v>
      </c>
      <c r="F1295" s="78"/>
      <c r="G1295" s="146"/>
      <c r="H1295" s="577"/>
      <c r="I1295" s="9" t="s">
        <v>1174</v>
      </c>
      <c r="J1295" s="1"/>
    </row>
    <row r="1296" spans="1:10" ht="24" customHeight="1" x14ac:dyDescent="0.2">
      <c r="A1296" s="676"/>
      <c r="B1296" s="99" t="s">
        <v>1458</v>
      </c>
      <c r="C1296" s="165" t="s">
        <v>967</v>
      </c>
      <c r="D1296" s="95" t="s">
        <v>1173</v>
      </c>
      <c r="E1296" s="78">
        <v>1050</v>
      </c>
      <c r="F1296" s="78"/>
      <c r="G1296" s="146"/>
      <c r="H1296" s="577"/>
      <c r="I1296" s="9" t="s">
        <v>1174</v>
      </c>
      <c r="J1296" s="1"/>
    </row>
    <row r="1297" spans="1:10" ht="37.5" customHeight="1" x14ac:dyDescent="0.2">
      <c r="A1297" s="676"/>
      <c r="B1297" s="99" t="s">
        <v>1459</v>
      </c>
      <c r="C1297" s="559" t="s">
        <v>1176</v>
      </c>
      <c r="D1297" s="559" t="s">
        <v>1173</v>
      </c>
      <c r="E1297" s="120">
        <v>220</v>
      </c>
      <c r="F1297" s="78"/>
      <c r="G1297" s="146"/>
      <c r="H1297" s="577"/>
      <c r="I1297" s="9" t="s">
        <v>1174</v>
      </c>
      <c r="J1297" s="1"/>
    </row>
    <row r="1298" spans="1:10" ht="24" customHeight="1" x14ac:dyDescent="0.2">
      <c r="A1298" s="676"/>
      <c r="B1298" s="26" t="s">
        <v>1460</v>
      </c>
      <c r="C1298" s="558" t="s">
        <v>967</v>
      </c>
      <c r="D1298" s="558" t="s">
        <v>1173</v>
      </c>
      <c r="E1298" s="577">
        <v>108.8</v>
      </c>
      <c r="F1298" s="177"/>
      <c r="G1298" s="146"/>
      <c r="H1298" s="577"/>
      <c r="I1298" s="9" t="s">
        <v>1174</v>
      </c>
      <c r="J1298" s="1"/>
    </row>
    <row r="1299" spans="1:10" ht="24" customHeight="1" x14ac:dyDescent="0.2">
      <c r="A1299" s="676"/>
      <c r="B1299" s="26" t="s">
        <v>1461</v>
      </c>
      <c r="C1299" s="104" t="s">
        <v>683</v>
      </c>
      <c r="D1299" s="104" t="s">
        <v>272</v>
      </c>
      <c r="E1299" s="106">
        <v>400</v>
      </c>
      <c r="F1299" s="194"/>
      <c r="G1299" s="146"/>
      <c r="H1299" s="577"/>
      <c r="I1299" s="9" t="s">
        <v>144</v>
      </c>
      <c r="J1299" s="1"/>
    </row>
    <row r="1300" spans="1:10" ht="24" customHeight="1" x14ac:dyDescent="0.2">
      <c r="A1300" s="677"/>
      <c r="B1300" s="103" t="s">
        <v>1462</v>
      </c>
      <c r="C1300" s="104" t="s">
        <v>683</v>
      </c>
      <c r="D1300" s="104" t="s">
        <v>272</v>
      </c>
      <c r="E1300" s="195">
        <v>164</v>
      </c>
      <c r="F1300" s="196"/>
      <c r="G1300" s="155"/>
      <c r="H1300" s="577"/>
      <c r="I1300" s="9" t="s">
        <v>144</v>
      </c>
      <c r="J1300" s="1"/>
    </row>
    <row r="1301" spans="1:10" ht="27" customHeight="1" x14ac:dyDescent="0.2">
      <c r="A1301" s="197" t="s">
        <v>1463</v>
      </c>
      <c r="B1301" s="26" t="s">
        <v>1464</v>
      </c>
      <c r="C1301" s="558" t="s">
        <v>967</v>
      </c>
      <c r="D1301" s="558" t="s">
        <v>1173</v>
      </c>
      <c r="E1301" s="577">
        <v>1480</v>
      </c>
      <c r="F1301" s="577"/>
      <c r="G1301" s="149"/>
      <c r="H1301" s="577"/>
      <c r="I1301" s="9" t="s">
        <v>1174</v>
      </c>
      <c r="J1301" s="1"/>
    </row>
    <row r="1302" spans="1:10" ht="27" customHeight="1" x14ac:dyDescent="0.2">
      <c r="A1302" s="152" t="s">
        <v>1465</v>
      </c>
      <c r="B1302" s="175" t="s">
        <v>1466</v>
      </c>
      <c r="C1302" s="144" t="s">
        <v>18</v>
      </c>
      <c r="D1302" s="144" t="s">
        <v>1173</v>
      </c>
      <c r="E1302" s="198">
        <v>1100</v>
      </c>
      <c r="F1302" s="128"/>
      <c r="G1302" s="146"/>
      <c r="H1302" s="577"/>
      <c r="I1302" s="9" t="s">
        <v>1174</v>
      </c>
      <c r="J1302" s="1"/>
    </row>
    <row r="1303" spans="1:10" ht="27" customHeight="1" x14ac:dyDescent="0.2">
      <c r="A1303" s="674" t="s">
        <v>1467</v>
      </c>
      <c r="B1303" s="98" t="s">
        <v>1468</v>
      </c>
      <c r="C1303" s="117" t="s">
        <v>18</v>
      </c>
      <c r="D1303" s="91" t="s">
        <v>1173</v>
      </c>
      <c r="E1303" s="199">
        <v>200</v>
      </c>
      <c r="F1303" s="78"/>
      <c r="G1303" s="146"/>
      <c r="H1303" s="577"/>
      <c r="I1303" s="9" t="s">
        <v>1174</v>
      </c>
      <c r="J1303" s="1"/>
    </row>
    <row r="1304" spans="1:10" ht="27" customHeight="1" x14ac:dyDescent="0.2">
      <c r="A1304" s="674"/>
      <c r="B1304" s="98" t="s">
        <v>1469</v>
      </c>
      <c r="C1304" s="117" t="s">
        <v>18</v>
      </c>
      <c r="D1304" s="91" t="s">
        <v>1173</v>
      </c>
      <c r="E1304" s="199">
        <v>900</v>
      </c>
      <c r="F1304" s="78"/>
      <c r="G1304" s="146"/>
      <c r="H1304" s="577"/>
      <c r="I1304" s="9" t="s">
        <v>1174</v>
      </c>
      <c r="J1304" s="1"/>
    </row>
    <row r="1305" spans="1:10" ht="27" customHeight="1" x14ac:dyDescent="0.2">
      <c r="A1305" s="674"/>
      <c r="B1305" s="98" t="s">
        <v>1470</v>
      </c>
      <c r="C1305" s="117" t="s">
        <v>18</v>
      </c>
      <c r="D1305" s="91" t="s">
        <v>1173</v>
      </c>
      <c r="E1305" s="577">
        <v>1470</v>
      </c>
      <c r="F1305" s="78"/>
      <c r="G1305" s="146"/>
      <c r="H1305" s="577"/>
      <c r="I1305" s="9" t="s">
        <v>1174</v>
      </c>
      <c r="J1305" s="1"/>
    </row>
    <row r="1306" spans="1:10" ht="39.75" customHeight="1" x14ac:dyDescent="0.2">
      <c r="A1306" s="674"/>
      <c r="B1306" s="98" t="s">
        <v>1471</v>
      </c>
      <c r="C1306" s="162" t="s">
        <v>348</v>
      </c>
      <c r="D1306" s="95" t="s">
        <v>1173</v>
      </c>
      <c r="E1306" s="199">
        <v>500</v>
      </c>
      <c r="F1306" s="78"/>
      <c r="G1306" s="146"/>
      <c r="H1306" s="577"/>
      <c r="I1306" s="9" t="s">
        <v>1174</v>
      </c>
      <c r="J1306" s="1"/>
    </row>
    <row r="1307" spans="1:10" ht="35.25" customHeight="1" x14ac:dyDescent="0.2">
      <c r="A1307" s="674"/>
      <c r="B1307" s="98" t="s">
        <v>1472</v>
      </c>
      <c r="C1307" s="162" t="s">
        <v>348</v>
      </c>
      <c r="D1307" s="95" t="s">
        <v>1173</v>
      </c>
      <c r="E1307" s="199">
        <v>40</v>
      </c>
      <c r="F1307" s="78"/>
      <c r="G1307" s="146"/>
      <c r="H1307" s="577"/>
      <c r="I1307" s="9" t="s">
        <v>1174</v>
      </c>
      <c r="J1307" s="1"/>
    </row>
    <row r="1308" spans="1:10" ht="24" customHeight="1" x14ac:dyDescent="0.2">
      <c r="A1308" s="665" t="s">
        <v>1473</v>
      </c>
      <c r="B1308" s="97" t="s">
        <v>1474</v>
      </c>
      <c r="C1308" s="91" t="s">
        <v>18</v>
      </c>
      <c r="D1308" s="91" t="s">
        <v>1173</v>
      </c>
      <c r="E1308" s="78"/>
      <c r="F1308" s="78"/>
      <c r="G1308" s="146"/>
      <c r="H1308" s="577">
        <v>300</v>
      </c>
      <c r="I1308" s="9" t="s">
        <v>1174</v>
      </c>
      <c r="J1308" s="1"/>
    </row>
    <row r="1309" spans="1:10" ht="24" customHeight="1" x14ac:dyDescent="0.2">
      <c r="A1309" s="666"/>
      <c r="B1309" s="97" t="s">
        <v>1475</v>
      </c>
      <c r="C1309" s="91" t="s">
        <v>18</v>
      </c>
      <c r="D1309" s="91" t="s">
        <v>1173</v>
      </c>
      <c r="E1309" s="78">
        <v>600</v>
      </c>
      <c r="F1309" s="78"/>
      <c r="G1309" s="146"/>
      <c r="H1309" s="577"/>
      <c r="I1309" s="9" t="s">
        <v>1174</v>
      </c>
      <c r="J1309" s="1"/>
    </row>
    <row r="1310" spans="1:10" ht="24" customHeight="1" x14ac:dyDescent="0.2">
      <c r="A1310" s="666"/>
      <c r="B1310" s="97" t="s">
        <v>1476</v>
      </c>
      <c r="C1310" s="91" t="s">
        <v>18</v>
      </c>
      <c r="D1310" s="91" t="s">
        <v>1173</v>
      </c>
      <c r="E1310" s="78">
        <v>150</v>
      </c>
      <c r="F1310" s="78"/>
      <c r="G1310" s="146"/>
      <c r="H1310" s="577"/>
      <c r="I1310" s="9" t="s">
        <v>1174</v>
      </c>
      <c r="J1310" s="1"/>
    </row>
    <row r="1311" spans="1:10" ht="24" customHeight="1" x14ac:dyDescent="0.2">
      <c r="A1311" s="666"/>
      <c r="B1311" s="97" t="s">
        <v>1477</v>
      </c>
      <c r="C1311" s="91" t="s">
        <v>18</v>
      </c>
      <c r="D1311" s="91" t="s">
        <v>1173</v>
      </c>
      <c r="E1311" s="200">
        <v>350</v>
      </c>
      <c r="F1311" s="78"/>
      <c r="G1311" s="146"/>
      <c r="H1311" s="577"/>
      <c r="I1311" s="9" t="s">
        <v>1174</v>
      </c>
      <c r="J1311" s="1"/>
    </row>
    <row r="1312" spans="1:10" ht="24" customHeight="1" x14ac:dyDescent="0.2">
      <c r="A1312" s="666"/>
      <c r="B1312" s="164" t="s">
        <v>1478</v>
      </c>
      <c r="C1312" s="91" t="s">
        <v>18</v>
      </c>
      <c r="D1312" s="91" t="s">
        <v>1173</v>
      </c>
      <c r="E1312" s="77">
        <v>340</v>
      </c>
      <c r="F1312" s="177">
        <v>400</v>
      </c>
      <c r="G1312" s="146"/>
      <c r="H1312" s="577"/>
      <c r="I1312" s="9" t="s">
        <v>1174</v>
      </c>
      <c r="J1312" s="1"/>
    </row>
    <row r="1313" spans="1:10" ht="45" customHeight="1" x14ac:dyDescent="0.2">
      <c r="A1313" s="671"/>
      <c r="B1313" s="410" t="s">
        <v>1479</v>
      </c>
      <c r="C1313" s="463" t="s">
        <v>18</v>
      </c>
      <c r="D1313" s="91" t="s">
        <v>1173</v>
      </c>
      <c r="E1313" s="77">
        <v>2218</v>
      </c>
      <c r="F1313" s="177"/>
      <c r="G1313" s="146"/>
      <c r="H1313" s="577"/>
      <c r="I1313" s="9" t="s">
        <v>1174</v>
      </c>
      <c r="J1313" s="1"/>
    </row>
    <row r="1314" spans="1:10" ht="24" customHeight="1" x14ac:dyDescent="0.2">
      <c r="A1314" s="673"/>
      <c r="B1314" s="410" t="s">
        <v>1480</v>
      </c>
      <c r="C1314" s="463" t="s">
        <v>18</v>
      </c>
      <c r="D1314" s="91" t="s">
        <v>1173</v>
      </c>
      <c r="E1314" s="77">
        <v>90</v>
      </c>
      <c r="F1314" s="177"/>
      <c r="G1314" s="146"/>
      <c r="H1314" s="577"/>
      <c r="I1314" s="9" t="s">
        <v>1174</v>
      </c>
      <c r="J1314" s="1"/>
    </row>
    <row r="1315" spans="1:10" ht="24.75" customHeight="1" x14ac:dyDescent="0.2">
      <c r="A1315" s="665" t="s">
        <v>1481</v>
      </c>
      <c r="B1315" s="26" t="s">
        <v>1482</v>
      </c>
      <c r="C1315" s="558" t="s">
        <v>967</v>
      </c>
      <c r="D1315" s="558" t="s">
        <v>1173</v>
      </c>
      <c r="E1315" s="190">
        <v>1000</v>
      </c>
      <c r="F1315" s="78">
        <v>700</v>
      </c>
      <c r="G1315" s="146"/>
      <c r="H1315" s="577"/>
      <c r="I1315" s="9" t="s">
        <v>1174</v>
      </c>
      <c r="J1315" s="1"/>
    </row>
    <row r="1316" spans="1:10" ht="24.75" customHeight="1" x14ac:dyDescent="0.2">
      <c r="A1316" s="666"/>
      <c r="B1316" s="26" t="s">
        <v>1483</v>
      </c>
      <c r="C1316" s="558" t="s">
        <v>967</v>
      </c>
      <c r="D1316" s="558" t="s">
        <v>1173</v>
      </c>
      <c r="E1316" s="577">
        <v>2120</v>
      </c>
      <c r="F1316" s="78"/>
      <c r="G1316" s="146"/>
      <c r="H1316" s="577"/>
      <c r="I1316" s="9" t="s">
        <v>1174</v>
      </c>
      <c r="J1316" s="1"/>
    </row>
    <row r="1317" spans="1:10" ht="24.75" customHeight="1" x14ac:dyDescent="0.2">
      <c r="A1317" s="666"/>
      <c r="B1317" s="26" t="s">
        <v>1484</v>
      </c>
      <c r="C1317" s="558" t="s">
        <v>967</v>
      </c>
      <c r="D1317" s="558" t="s">
        <v>1173</v>
      </c>
      <c r="E1317" s="101">
        <v>0</v>
      </c>
      <c r="F1317" s="78"/>
      <c r="G1317" s="146"/>
      <c r="H1317" s="577"/>
      <c r="I1317" s="9" t="s">
        <v>1174</v>
      </c>
      <c r="J1317" s="1"/>
    </row>
    <row r="1318" spans="1:10" ht="24.75" customHeight="1" x14ac:dyDescent="0.2">
      <c r="A1318" s="666"/>
      <c r="B1318" s="103" t="s">
        <v>1485</v>
      </c>
      <c r="C1318" s="558" t="s">
        <v>967</v>
      </c>
      <c r="D1318" s="558" t="s">
        <v>1173</v>
      </c>
      <c r="E1318" s="101">
        <v>250</v>
      </c>
      <c r="F1318" s="78">
        <v>300</v>
      </c>
      <c r="G1318" s="146"/>
      <c r="H1318" s="577"/>
      <c r="I1318" s="9" t="s">
        <v>1174</v>
      </c>
      <c r="J1318" s="1"/>
    </row>
    <row r="1319" spans="1:10" ht="24.75" customHeight="1" x14ac:dyDescent="0.2">
      <c r="A1319" s="665" t="s">
        <v>1486</v>
      </c>
      <c r="B1319" s="98" t="s">
        <v>1487</v>
      </c>
      <c r="C1319" s="201" t="s">
        <v>18</v>
      </c>
      <c r="D1319" s="104" t="s">
        <v>1173</v>
      </c>
      <c r="E1319" s="78">
        <v>1000</v>
      </c>
      <c r="F1319" s="78"/>
      <c r="G1319" s="146"/>
      <c r="H1319" s="577"/>
      <c r="I1319" s="9" t="s">
        <v>1174</v>
      </c>
      <c r="J1319" s="1"/>
    </row>
    <row r="1320" spans="1:10" ht="24.75" customHeight="1" x14ac:dyDescent="0.2">
      <c r="A1320" s="666"/>
      <c r="B1320" s="98" t="s">
        <v>1488</v>
      </c>
      <c r="C1320" s="162" t="s">
        <v>18</v>
      </c>
      <c r="D1320" s="558" t="s">
        <v>1173</v>
      </c>
      <c r="E1320" s="177">
        <v>500</v>
      </c>
      <c r="F1320" s="78"/>
      <c r="G1320" s="146"/>
      <c r="H1320" s="577"/>
      <c r="I1320" s="9" t="s">
        <v>1174</v>
      </c>
      <c r="J1320" s="1"/>
    </row>
    <row r="1321" spans="1:10" ht="24.75" customHeight="1" x14ac:dyDescent="0.2">
      <c r="A1321" s="666"/>
      <c r="B1321" s="98" t="s">
        <v>1489</v>
      </c>
      <c r="C1321" s="162" t="s">
        <v>967</v>
      </c>
      <c r="D1321" s="558" t="s">
        <v>1173</v>
      </c>
      <c r="E1321" s="177">
        <v>0</v>
      </c>
      <c r="F1321" s="78"/>
      <c r="G1321" s="146"/>
      <c r="H1321" s="577"/>
      <c r="I1321" s="9" t="s">
        <v>1174</v>
      </c>
      <c r="J1321" s="1"/>
    </row>
    <row r="1322" spans="1:10" ht="24.75" customHeight="1" x14ac:dyDescent="0.2">
      <c r="A1322" s="666"/>
      <c r="B1322" s="98" t="s">
        <v>1490</v>
      </c>
      <c r="C1322" s="165" t="s">
        <v>967</v>
      </c>
      <c r="D1322" s="95" t="s">
        <v>1173</v>
      </c>
      <c r="E1322" s="177">
        <v>0</v>
      </c>
      <c r="F1322" s="78"/>
      <c r="G1322" s="146"/>
      <c r="H1322" s="577"/>
      <c r="I1322" s="9" t="s">
        <v>1174</v>
      </c>
      <c r="J1322" s="1"/>
    </row>
    <row r="1323" spans="1:10" ht="39" customHeight="1" x14ac:dyDescent="0.2">
      <c r="A1323" s="666"/>
      <c r="B1323" s="98" t="s">
        <v>1491</v>
      </c>
      <c r="C1323" s="162" t="s">
        <v>348</v>
      </c>
      <c r="D1323" s="95" t="s">
        <v>1173</v>
      </c>
      <c r="E1323" s="177">
        <v>600</v>
      </c>
      <c r="F1323" s="78"/>
      <c r="G1323" s="146"/>
      <c r="H1323" s="577"/>
      <c r="I1323" s="9" t="s">
        <v>1174</v>
      </c>
      <c r="J1323" s="1"/>
    </row>
    <row r="1324" spans="1:10" ht="24.75" customHeight="1" x14ac:dyDescent="0.2">
      <c r="A1324" s="666"/>
      <c r="B1324" s="98" t="s">
        <v>1492</v>
      </c>
      <c r="C1324" s="162" t="s">
        <v>348</v>
      </c>
      <c r="D1324" s="95" t="s">
        <v>1173</v>
      </c>
      <c r="E1324" s="177">
        <v>30</v>
      </c>
      <c r="F1324" s="78"/>
      <c r="G1324" s="146"/>
      <c r="H1324" s="577"/>
      <c r="I1324" s="9" t="s">
        <v>1174</v>
      </c>
      <c r="J1324" s="1"/>
    </row>
    <row r="1325" spans="1:10" ht="24.75" customHeight="1" x14ac:dyDescent="0.2">
      <c r="A1325" s="666"/>
      <c r="B1325" s="98" t="s">
        <v>1493</v>
      </c>
      <c r="C1325" s="162" t="s">
        <v>967</v>
      </c>
      <c r="D1325" s="558" t="s">
        <v>1173</v>
      </c>
      <c r="E1325" s="177">
        <v>14.6</v>
      </c>
      <c r="F1325" s="78"/>
      <c r="G1325" s="146"/>
      <c r="H1325" s="577"/>
      <c r="I1325" s="9" t="s">
        <v>1174</v>
      </c>
      <c r="J1325" s="1"/>
    </row>
    <row r="1326" spans="1:10" ht="24.75" customHeight="1" x14ac:dyDescent="0.2">
      <c r="A1326" s="666"/>
      <c r="B1326" s="99" t="s">
        <v>1494</v>
      </c>
      <c r="C1326" s="165" t="s">
        <v>967</v>
      </c>
      <c r="D1326" s="95" t="s">
        <v>1173</v>
      </c>
      <c r="E1326" s="177">
        <v>44.6</v>
      </c>
      <c r="F1326" s="78"/>
      <c r="G1326" s="146"/>
      <c r="H1326" s="577"/>
      <c r="I1326" s="9" t="s">
        <v>1174</v>
      </c>
      <c r="J1326" s="1"/>
    </row>
    <row r="1327" spans="1:10" ht="24.75" customHeight="1" x14ac:dyDescent="0.2">
      <c r="A1327" s="667"/>
      <c r="B1327" s="98" t="s">
        <v>1495</v>
      </c>
      <c r="C1327" s="555" t="s">
        <v>967</v>
      </c>
      <c r="D1327" s="555" t="s">
        <v>1173</v>
      </c>
      <c r="E1327" s="177">
        <v>31.7</v>
      </c>
      <c r="F1327" s="78"/>
      <c r="G1327" s="146"/>
      <c r="H1327" s="577"/>
      <c r="I1327" s="9" t="s">
        <v>1174</v>
      </c>
      <c r="J1327" s="1"/>
    </row>
    <row r="1328" spans="1:10" ht="24.75" customHeight="1" x14ac:dyDescent="0.2">
      <c r="A1328" s="565" t="s">
        <v>1496</v>
      </c>
      <c r="B1328" s="159" t="s">
        <v>1497</v>
      </c>
      <c r="C1328" s="70" t="s">
        <v>967</v>
      </c>
      <c r="D1328" s="70" t="s">
        <v>1173</v>
      </c>
      <c r="E1328" s="78">
        <v>500</v>
      </c>
      <c r="F1328" s="78"/>
      <c r="G1328" s="146"/>
      <c r="H1328" s="577"/>
      <c r="I1328" s="9" t="s">
        <v>1174</v>
      </c>
      <c r="J1328" s="1"/>
    </row>
    <row r="1329" spans="1:10" ht="37.5" customHeight="1" x14ac:dyDescent="0.2">
      <c r="A1329" s="410" t="s">
        <v>1498</v>
      </c>
      <c r="B1329" s="410" t="s">
        <v>1499</v>
      </c>
      <c r="C1329" s="70" t="s">
        <v>967</v>
      </c>
      <c r="D1329" s="70" t="s">
        <v>1173</v>
      </c>
      <c r="E1329" s="78">
        <v>3716</v>
      </c>
      <c r="F1329" s="78"/>
      <c r="G1329" s="146"/>
      <c r="H1329" s="577"/>
      <c r="I1329" s="9" t="s">
        <v>1174</v>
      </c>
      <c r="J1329" s="1"/>
    </row>
    <row r="1330" spans="1:10" ht="60.75" customHeight="1" x14ac:dyDescent="0.2">
      <c r="A1330" s="280"/>
      <c r="B1330" s="589" t="s">
        <v>1500</v>
      </c>
      <c r="C1330" s="70" t="s">
        <v>967</v>
      </c>
      <c r="D1330" s="70" t="s">
        <v>1173</v>
      </c>
      <c r="E1330" s="590">
        <v>825.31700000000001</v>
      </c>
      <c r="F1330" s="78"/>
      <c r="G1330" s="146"/>
      <c r="H1330" s="577"/>
      <c r="I1330" s="9" t="s">
        <v>1174</v>
      </c>
      <c r="J1330" s="1"/>
    </row>
    <row r="1331" spans="1:10" ht="24.75" customHeight="1" x14ac:dyDescent="0.2">
      <c r="A1331" s="563" t="s">
        <v>1501</v>
      </c>
      <c r="B1331" s="26" t="s">
        <v>1502</v>
      </c>
      <c r="C1331" s="558" t="s">
        <v>967</v>
      </c>
      <c r="D1331" s="558" t="s">
        <v>1173</v>
      </c>
      <c r="E1331" s="78">
        <v>2950</v>
      </c>
      <c r="F1331" s="78"/>
      <c r="G1331" s="146"/>
      <c r="H1331" s="577"/>
      <c r="I1331" s="9" t="s">
        <v>1174</v>
      </c>
      <c r="J1331" s="1"/>
    </row>
    <row r="1332" spans="1:10" ht="24.75" customHeight="1" x14ac:dyDescent="0.2">
      <c r="A1332" s="668" t="s">
        <v>1503</v>
      </c>
      <c r="B1332" s="26" t="s">
        <v>1504</v>
      </c>
      <c r="C1332" s="558" t="s">
        <v>967</v>
      </c>
      <c r="D1332" s="558" t="s">
        <v>1173</v>
      </c>
      <c r="E1332" s="577">
        <v>1470</v>
      </c>
      <c r="F1332" s="78"/>
      <c r="G1332" s="146"/>
      <c r="H1332" s="577"/>
      <c r="I1332" s="9" t="s">
        <v>1174</v>
      </c>
      <c r="J1332" s="1"/>
    </row>
    <row r="1333" spans="1:10" ht="24.75" customHeight="1" x14ac:dyDescent="0.2">
      <c r="A1333" s="669"/>
      <c r="B1333" s="26" t="s">
        <v>1505</v>
      </c>
      <c r="C1333" s="558" t="s">
        <v>967</v>
      </c>
      <c r="D1333" s="558" t="s">
        <v>1173</v>
      </c>
      <c r="E1333" s="78">
        <v>1200</v>
      </c>
      <c r="F1333" s="78"/>
      <c r="G1333" s="146"/>
      <c r="H1333" s="577"/>
      <c r="I1333" s="9" t="s">
        <v>1174</v>
      </c>
      <c r="J1333" s="1"/>
    </row>
    <row r="1334" spans="1:10" ht="24.75" customHeight="1" x14ac:dyDescent="0.2">
      <c r="A1334" s="563" t="s">
        <v>1506</v>
      </c>
      <c r="B1334" s="52" t="s">
        <v>1507</v>
      </c>
      <c r="C1334" s="70" t="s">
        <v>967</v>
      </c>
      <c r="D1334" s="70" t="s">
        <v>1173</v>
      </c>
      <c r="E1334" s="577">
        <v>1470</v>
      </c>
      <c r="F1334" s="78"/>
      <c r="G1334" s="146"/>
      <c r="H1334" s="577"/>
      <c r="I1334" s="9" t="s">
        <v>1174</v>
      </c>
      <c r="J1334" s="1"/>
    </row>
    <row r="1335" spans="1:10" ht="24.75" customHeight="1" x14ac:dyDescent="0.2">
      <c r="A1335" s="98" t="s">
        <v>1508</v>
      </c>
      <c r="B1335" s="97" t="s">
        <v>1509</v>
      </c>
      <c r="C1335" s="91" t="s">
        <v>18</v>
      </c>
      <c r="D1335" s="91" t="s">
        <v>1173</v>
      </c>
      <c r="E1335" s="577">
        <v>1470</v>
      </c>
      <c r="F1335" s="78"/>
      <c r="G1335" s="146"/>
      <c r="H1335" s="577"/>
      <c r="I1335" s="9" t="s">
        <v>1174</v>
      </c>
      <c r="J1335" s="1"/>
    </row>
    <row r="1336" spans="1:10" ht="24.75" customHeight="1" x14ac:dyDescent="0.2">
      <c r="A1336" s="672" t="s">
        <v>1510</v>
      </c>
      <c r="B1336" s="99" t="s">
        <v>1511</v>
      </c>
      <c r="C1336" s="165" t="s">
        <v>967</v>
      </c>
      <c r="D1336" s="95" t="s">
        <v>1173</v>
      </c>
      <c r="E1336" s="577">
        <v>1470</v>
      </c>
      <c r="F1336" s="78"/>
      <c r="G1336" s="146"/>
      <c r="H1336" s="577"/>
      <c r="I1336" s="9" t="s">
        <v>1174</v>
      </c>
      <c r="J1336" s="1"/>
    </row>
    <row r="1337" spans="1:10" ht="24.75" customHeight="1" x14ac:dyDescent="0.2">
      <c r="A1337" s="671"/>
      <c r="B1337" s="26" t="s">
        <v>1512</v>
      </c>
      <c r="C1337" s="558" t="s">
        <v>967</v>
      </c>
      <c r="D1337" s="558" t="s">
        <v>1173</v>
      </c>
      <c r="E1337" s="577">
        <v>1470</v>
      </c>
      <c r="F1337" s="78"/>
      <c r="G1337" s="146"/>
      <c r="H1337" s="577"/>
      <c r="I1337" s="9" t="s">
        <v>1174</v>
      </c>
      <c r="J1337" s="1"/>
    </row>
    <row r="1338" spans="1:10" ht="24.75" customHeight="1" x14ac:dyDescent="0.2">
      <c r="A1338" s="671"/>
      <c r="B1338" s="52" t="s">
        <v>1513</v>
      </c>
      <c r="C1338" s="558" t="s">
        <v>967</v>
      </c>
      <c r="D1338" s="558" t="s">
        <v>1173</v>
      </c>
      <c r="E1338" s="177">
        <v>205</v>
      </c>
      <c r="F1338" s="78"/>
      <c r="G1338" s="146"/>
      <c r="H1338" s="577"/>
      <c r="I1338" s="9" t="s">
        <v>1174</v>
      </c>
      <c r="J1338" s="1"/>
    </row>
    <row r="1339" spans="1:10" ht="24.75" customHeight="1" x14ac:dyDescent="0.2">
      <c r="A1339" s="673"/>
      <c r="B1339" s="52" t="s">
        <v>1514</v>
      </c>
      <c r="C1339" s="558" t="s">
        <v>967</v>
      </c>
      <c r="D1339" s="558" t="s">
        <v>1173</v>
      </c>
      <c r="E1339" s="177">
        <v>180</v>
      </c>
      <c r="F1339" s="78"/>
      <c r="G1339" s="146"/>
      <c r="H1339" s="577"/>
      <c r="I1339" s="9" t="s">
        <v>1174</v>
      </c>
      <c r="J1339" s="1"/>
    </row>
    <row r="1340" spans="1:10" ht="27" customHeight="1" x14ac:dyDescent="0.2">
      <c r="A1340" s="668" t="s">
        <v>1515</v>
      </c>
      <c r="B1340" s="52" t="s">
        <v>1516</v>
      </c>
      <c r="C1340" s="70" t="s">
        <v>967</v>
      </c>
      <c r="D1340" s="70" t="s">
        <v>1173</v>
      </c>
      <c r="E1340" s="577">
        <v>1470</v>
      </c>
      <c r="F1340" s="78"/>
      <c r="G1340" s="146"/>
      <c r="H1340" s="577"/>
      <c r="I1340" s="9" t="s">
        <v>1174</v>
      </c>
      <c r="J1340" s="1"/>
    </row>
    <row r="1341" spans="1:10" s="592" customFormat="1" ht="46.5" customHeight="1" x14ac:dyDescent="0.25">
      <c r="A1341" s="670"/>
      <c r="B1341" s="26" t="s">
        <v>1517</v>
      </c>
      <c r="C1341" s="550" t="s">
        <v>967</v>
      </c>
      <c r="D1341" s="550" t="s">
        <v>1173</v>
      </c>
      <c r="E1341" s="200">
        <v>236</v>
      </c>
      <c r="F1341" s="199"/>
      <c r="G1341" s="591"/>
      <c r="H1341" s="31"/>
      <c r="I1341" s="9" t="s">
        <v>1174</v>
      </c>
    </row>
    <row r="1342" spans="1:10" ht="27" customHeight="1" x14ac:dyDescent="0.2">
      <c r="A1342" s="670"/>
      <c r="B1342" s="202" t="s">
        <v>1518</v>
      </c>
      <c r="C1342" s="203" t="s">
        <v>967</v>
      </c>
      <c r="D1342" s="203" t="s">
        <v>1173</v>
      </c>
      <c r="E1342" s="78">
        <v>1200</v>
      </c>
      <c r="F1342" s="78"/>
      <c r="G1342" s="146"/>
      <c r="H1342" s="577"/>
      <c r="I1342" s="9" t="s">
        <v>1174</v>
      </c>
      <c r="J1342" s="1"/>
    </row>
    <row r="1343" spans="1:10" ht="27" customHeight="1" x14ac:dyDescent="0.2">
      <c r="A1343" s="560" t="s">
        <v>1519</v>
      </c>
      <c r="B1343" s="560" t="s">
        <v>1520</v>
      </c>
      <c r="C1343" s="558" t="s">
        <v>967</v>
      </c>
      <c r="D1343" s="558" t="s">
        <v>1173</v>
      </c>
      <c r="E1343" s="577">
        <v>1313</v>
      </c>
      <c r="F1343" s="78"/>
      <c r="G1343" s="146"/>
      <c r="H1343" s="577"/>
      <c r="I1343" s="9" t="s">
        <v>1174</v>
      </c>
      <c r="J1343" s="1"/>
    </row>
    <row r="1344" spans="1:10" ht="27" customHeight="1" x14ac:dyDescent="0.2">
      <c r="A1344" s="680" t="s">
        <v>1521</v>
      </c>
      <c r="B1344" s="566" t="s">
        <v>1522</v>
      </c>
      <c r="C1344" s="189" t="s">
        <v>18</v>
      </c>
      <c r="D1344" s="144" t="s">
        <v>1173</v>
      </c>
      <c r="E1344" s="577">
        <v>1470</v>
      </c>
      <c r="F1344" s="78"/>
      <c r="G1344" s="146"/>
      <c r="H1344" s="577"/>
      <c r="I1344" s="9" t="s">
        <v>1174</v>
      </c>
      <c r="J1344" s="1"/>
    </row>
    <row r="1345" spans="1:10" ht="27" customHeight="1" x14ac:dyDescent="0.2">
      <c r="A1345" s="671"/>
      <c r="B1345" s="52" t="s">
        <v>1523</v>
      </c>
      <c r="C1345" s="70" t="s">
        <v>967</v>
      </c>
      <c r="D1345" s="70" t="s">
        <v>1173</v>
      </c>
      <c r="E1345" s="78">
        <v>1200</v>
      </c>
      <c r="F1345" s="78"/>
      <c r="G1345" s="146"/>
      <c r="H1345" s="577"/>
      <c r="I1345" s="9" t="s">
        <v>1174</v>
      </c>
      <c r="J1345" s="1"/>
    </row>
    <row r="1346" spans="1:10" ht="27" customHeight="1" x14ac:dyDescent="0.2">
      <c r="A1346" s="673"/>
      <c r="B1346" s="560" t="s">
        <v>1524</v>
      </c>
      <c r="C1346" s="558" t="s">
        <v>967</v>
      </c>
      <c r="D1346" s="558" t="s">
        <v>1173</v>
      </c>
      <c r="E1346" s="78">
        <v>7800</v>
      </c>
      <c r="F1346" s="78"/>
      <c r="G1346" s="146"/>
      <c r="H1346" s="577"/>
      <c r="I1346" s="9" t="s">
        <v>1174</v>
      </c>
      <c r="J1346" s="1"/>
    </row>
    <row r="1347" spans="1:10" ht="50.25" customHeight="1" x14ac:dyDescent="0.2">
      <c r="A1347" s="665" t="s">
        <v>1525</v>
      </c>
      <c r="B1347" s="98" t="s">
        <v>1526</v>
      </c>
      <c r="C1347" s="162" t="s">
        <v>1223</v>
      </c>
      <c r="D1347" s="558" t="s">
        <v>1173</v>
      </c>
      <c r="E1347" s="78">
        <v>100</v>
      </c>
      <c r="F1347" s="78"/>
      <c r="G1347" s="146"/>
      <c r="H1347" s="577"/>
      <c r="I1347" s="9" t="s">
        <v>1174</v>
      </c>
      <c r="J1347" s="1"/>
    </row>
    <row r="1348" spans="1:10" ht="36.75" customHeight="1" x14ac:dyDescent="0.2">
      <c r="A1348" s="666"/>
      <c r="B1348" s="98" t="s">
        <v>1527</v>
      </c>
      <c r="C1348" s="162" t="s">
        <v>1223</v>
      </c>
      <c r="D1348" s="558" t="s">
        <v>1173</v>
      </c>
      <c r="E1348" s="78">
        <v>60</v>
      </c>
      <c r="F1348" s="78"/>
      <c r="G1348" s="146"/>
      <c r="H1348" s="577"/>
      <c r="I1348" s="9" t="s">
        <v>1174</v>
      </c>
      <c r="J1348" s="1"/>
    </row>
    <row r="1349" spans="1:10" ht="36.75" customHeight="1" x14ac:dyDescent="0.2">
      <c r="A1349" s="666"/>
      <c r="B1349" s="98" t="s">
        <v>1528</v>
      </c>
      <c r="C1349" s="162" t="s">
        <v>1223</v>
      </c>
      <c r="D1349" s="558" t="s">
        <v>1173</v>
      </c>
      <c r="E1349" s="78">
        <v>320</v>
      </c>
      <c r="F1349" s="78"/>
      <c r="G1349" s="146"/>
      <c r="H1349" s="577"/>
      <c r="I1349" s="9" t="s">
        <v>1174</v>
      </c>
      <c r="J1349" s="1"/>
    </row>
    <row r="1350" spans="1:10" ht="25.5" customHeight="1" x14ac:dyDescent="0.2">
      <c r="A1350" s="667"/>
      <c r="B1350" s="98" t="s">
        <v>1529</v>
      </c>
      <c r="C1350" s="162" t="s">
        <v>1223</v>
      </c>
      <c r="D1350" s="558" t="s">
        <v>1173</v>
      </c>
      <c r="E1350" s="78">
        <v>60</v>
      </c>
      <c r="F1350" s="78"/>
      <c r="G1350" s="146"/>
      <c r="H1350" s="577"/>
      <c r="I1350" s="9" t="s">
        <v>1174</v>
      </c>
      <c r="J1350" s="1"/>
    </row>
    <row r="1351" spans="1:10" ht="27.75" customHeight="1" x14ac:dyDescent="0.2">
      <c r="A1351" s="665" t="s">
        <v>1541</v>
      </c>
      <c r="B1351" s="152" t="s">
        <v>1542</v>
      </c>
      <c r="C1351" s="555" t="s">
        <v>1223</v>
      </c>
      <c r="D1351" s="555" t="s">
        <v>1173</v>
      </c>
      <c r="E1351" s="128">
        <v>200</v>
      </c>
      <c r="F1351" s="204"/>
      <c r="G1351" s="205"/>
      <c r="H1351" s="206"/>
      <c r="I1351" s="9" t="s">
        <v>1174</v>
      </c>
      <c r="J1351" s="1"/>
    </row>
    <row r="1352" spans="1:10" ht="27.75" customHeight="1" x14ac:dyDescent="0.2">
      <c r="A1352" s="666"/>
      <c r="B1352" s="152" t="s">
        <v>1543</v>
      </c>
      <c r="C1352" s="555" t="s">
        <v>1223</v>
      </c>
      <c r="D1352" s="555" t="s">
        <v>1173</v>
      </c>
      <c r="E1352" s="577">
        <v>1470</v>
      </c>
      <c r="F1352" s="204"/>
      <c r="G1352" s="205"/>
      <c r="H1352" s="206"/>
      <c r="I1352" s="9" t="s">
        <v>1174</v>
      </c>
      <c r="J1352" s="1"/>
    </row>
    <row r="1353" spans="1:10" ht="27.75" customHeight="1" thickBot="1" x14ac:dyDescent="0.25">
      <c r="A1353" s="666"/>
      <c r="B1353" s="181" t="s">
        <v>1544</v>
      </c>
      <c r="C1353" s="559" t="s">
        <v>1223</v>
      </c>
      <c r="D1353" s="559" t="s">
        <v>1173</v>
      </c>
      <c r="E1353" s="129">
        <v>750</v>
      </c>
      <c r="F1353" s="208"/>
      <c r="G1353" s="209"/>
      <c r="H1353" s="206"/>
      <c r="I1353" s="9" t="s">
        <v>1174</v>
      </c>
      <c r="J1353" s="1"/>
    </row>
    <row r="1354" spans="1:10" ht="27.75" customHeight="1" x14ac:dyDescent="0.2">
      <c r="A1354" s="683" t="s">
        <v>1534</v>
      </c>
      <c r="B1354" s="479" t="s">
        <v>1535</v>
      </c>
      <c r="C1354" s="480" t="s">
        <v>1223</v>
      </c>
      <c r="D1354" s="274" t="s">
        <v>1173</v>
      </c>
      <c r="E1354" s="13">
        <v>0</v>
      </c>
      <c r="F1354" s="481"/>
      <c r="G1354" s="482"/>
      <c r="H1354" s="476"/>
      <c r="I1354" s="9" t="s">
        <v>1174</v>
      </c>
      <c r="J1354" s="1"/>
    </row>
    <row r="1355" spans="1:10" ht="27.75" customHeight="1" x14ac:dyDescent="0.2">
      <c r="A1355" s="684"/>
      <c r="B1355" s="98" t="s">
        <v>1536</v>
      </c>
      <c r="C1355" s="555" t="s">
        <v>967</v>
      </c>
      <c r="D1355" s="551" t="s">
        <v>1173</v>
      </c>
      <c r="E1355" s="419">
        <v>250</v>
      </c>
      <c r="F1355" s="474"/>
      <c r="G1355" s="483"/>
      <c r="H1355" s="476"/>
      <c r="I1355" s="9" t="s">
        <v>1174</v>
      </c>
      <c r="J1355" s="1"/>
    </row>
    <row r="1356" spans="1:10" ht="27.75" customHeight="1" x14ac:dyDescent="0.2">
      <c r="A1356" s="684"/>
      <c r="B1356" s="152" t="s">
        <v>1537</v>
      </c>
      <c r="C1356" s="555" t="s">
        <v>1223</v>
      </c>
      <c r="D1356" s="551" t="s">
        <v>1173</v>
      </c>
      <c r="E1356" s="419">
        <v>2500</v>
      </c>
      <c r="F1356" s="474"/>
      <c r="G1356" s="483"/>
      <c r="H1356" s="476"/>
      <c r="I1356" s="9" t="s">
        <v>1174</v>
      </c>
      <c r="J1356" s="1"/>
    </row>
    <row r="1357" spans="1:10" ht="27.75" customHeight="1" x14ac:dyDescent="0.2">
      <c r="A1357" s="684"/>
      <c r="B1357" s="98" t="s">
        <v>1538</v>
      </c>
      <c r="C1357" s="555" t="s">
        <v>967</v>
      </c>
      <c r="D1357" s="551" t="s">
        <v>1173</v>
      </c>
      <c r="E1357" s="419">
        <v>2950</v>
      </c>
      <c r="F1357" s="474"/>
      <c r="G1357" s="483"/>
      <c r="H1357" s="476"/>
      <c r="I1357" s="9" t="s">
        <v>1174</v>
      </c>
      <c r="J1357" s="1"/>
    </row>
    <row r="1358" spans="1:10" ht="27.75" customHeight="1" x14ac:dyDescent="0.2">
      <c r="A1358" s="684"/>
      <c r="B1358" s="152" t="s">
        <v>1539</v>
      </c>
      <c r="C1358" s="555" t="s">
        <v>967</v>
      </c>
      <c r="D1358" s="551" t="s">
        <v>1173</v>
      </c>
      <c r="E1358" s="419">
        <v>2950</v>
      </c>
      <c r="F1358" s="474"/>
      <c r="G1358" s="483"/>
      <c r="H1358" s="476"/>
      <c r="I1358" s="9" t="s">
        <v>1174</v>
      </c>
      <c r="J1358" s="1"/>
    </row>
    <row r="1359" spans="1:10" ht="27.75" customHeight="1" x14ac:dyDescent="0.2">
      <c r="A1359" s="685"/>
      <c r="B1359" s="152" t="s">
        <v>1540</v>
      </c>
      <c r="C1359" s="555" t="s">
        <v>967</v>
      </c>
      <c r="D1359" s="551" t="s">
        <v>1173</v>
      </c>
      <c r="E1359" s="419">
        <v>500</v>
      </c>
      <c r="F1359" s="474"/>
      <c r="G1359" s="483"/>
      <c r="H1359" s="476"/>
      <c r="I1359" s="9" t="s">
        <v>1174</v>
      </c>
      <c r="J1359" s="1"/>
    </row>
    <row r="1360" spans="1:10" ht="25.5" customHeight="1" x14ac:dyDescent="0.2">
      <c r="A1360" s="681" t="s">
        <v>1530</v>
      </c>
      <c r="B1360" s="98" t="s">
        <v>1531</v>
      </c>
      <c r="C1360" s="463" t="s">
        <v>18</v>
      </c>
      <c r="D1360" s="94" t="s">
        <v>1173</v>
      </c>
      <c r="E1360" s="419">
        <v>1450</v>
      </c>
      <c r="F1360" s="474"/>
      <c r="G1360" s="483"/>
      <c r="H1360" s="476"/>
      <c r="I1360" s="9" t="s">
        <v>1174</v>
      </c>
      <c r="J1360" s="1"/>
    </row>
    <row r="1361" spans="1:10" ht="25.5" customHeight="1" x14ac:dyDescent="0.2">
      <c r="A1361" s="681"/>
      <c r="B1361" s="207" t="s">
        <v>1532</v>
      </c>
      <c r="C1361" s="484" t="s">
        <v>967</v>
      </c>
      <c r="D1361" s="472" t="s">
        <v>1173</v>
      </c>
      <c r="E1361" s="477">
        <v>240</v>
      </c>
      <c r="F1361" s="474"/>
      <c r="G1361" s="483"/>
      <c r="H1361" s="476"/>
      <c r="I1361" s="9" t="s">
        <v>1174</v>
      </c>
      <c r="J1361" s="1"/>
    </row>
    <row r="1362" spans="1:10" ht="25.5" customHeight="1" x14ac:dyDescent="0.2">
      <c r="A1362" s="682"/>
      <c r="B1362" s="487" t="s">
        <v>1533</v>
      </c>
      <c r="C1362" s="471" t="s">
        <v>967</v>
      </c>
      <c r="D1362" s="473" t="s">
        <v>1173</v>
      </c>
      <c r="E1362" s="477">
        <v>150</v>
      </c>
      <c r="F1362" s="474"/>
      <c r="G1362" s="483"/>
      <c r="H1362" s="476"/>
      <c r="I1362" s="9" t="s">
        <v>1174</v>
      </c>
      <c r="J1362" s="1"/>
    </row>
    <row r="1363" spans="1:10" ht="27.75" customHeight="1" x14ac:dyDescent="0.2">
      <c r="A1363" s="686" t="s">
        <v>1545</v>
      </c>
      <c r="B1363" s="152" t="s">
        <v>1546</v>
      </c>
      <c r="C1363" s="555" t="s">
        <v>1223</v>
      </c>
      <c r="D1363" s="551" t="s">
        <v>1173</v>
      </c>
      <c r="E1363" s="419">
        <v>1000</v>
      </c>
      <c r="F1363" s="474"/>
      <c r="G1363" s="483"/>
      <c r="H1363" s="476"/>
      <c r="I1363" s="9" t="s">
        <v>1174</v>
      </c>
      <c r="J1363" s="1"/>
    </row>
    <row r="1364" spans="1:10" ht="60.75" customHeight="1" x14ac:dyDescent="0.2">
      <c r="A1364" s="684"/>
      <c r="B1364" s="181" t="s">
        <v>1547</v>
      </c>
      <c r="C1364" s="559" t="s">
        <v>967</v>
      </c>
      <c r="D1364" s="556" t="s">
        <v>1173</v>
      </c>
      <c r="E1364" s="419">
        <v>830.6</v>
      </c>
      <c r="F1364" s="475"/>
      <c r="G1364" s="485"/>
      <c r="H1364" s="478"/>
      <c r="I1364" s="9" t="s">
        <v>1174</v>
      </c>
      <c r="J1364" s="1"/>
    </row>
    <row r="1365" spans="1:10" ht="23.25" customHeight="1" x14ac:dyDescent="0.2">
      <c r="A1365" s="644" t="s">
        <v>1548</v>
      </c>
      <c r="B1365" s="410" t="s">
        <v>1736</v>
      </c>
      <c r="C1365" s="467" t="s">
        <v>1176</v>
      </c>
      <c r="D1365" s="472" t="s">
        <v>1173</v>
      </c>
      <c r="E1365" s="419">
        <v>0</v>
      </c>
      <c r="F1365" s="413">
        <v>500</v>
      </c>
      <c r="G1365" s="486"/>
      <c r="H1365" s="476"/>
      <c r="I1365" s="9" t="s">
        <v>1174</v>
      </c>
      <c r="J1365" s="1"/>
    </row>
    <row r="1366" spans="1:10" ht="30" customHeight="1" x14ac:dyDescent="0.2">
      <c r="A1366" s="644"/>
      <c r="B1366" s="410" t="s">
        <v>1549</v>
      </c>
      <c r="C1366" s="467" t="s">
        <v>967</v>
      </c>
      <c r="D1366" s="472" t="s">
        <v>1173</v>
      </c>
      <c r="E1366" s="419">
        <v>1352</v>
      </c>
      <c r="F1366" s="476"/>
      <c r="G1366" s="486"/>
      <c r="H1366" s="476"/>
      <c r="I1366" s="9" t="s">
        <v>1174</v>
      </c>
      <c r="J1366" s="1"/>
    </row>
    <row r="1367" spans="1:10" ht="30" customHeight="1" x14ac:dyDescent="0.2">
      <c r="A1367" s="644"/>
      <c r="B1367" s="487" t="s">
        <v>1550</v>
      </c>
      <c r="C1367" s="467" t="s">
        <v>967</v>
      </c>
      <c r="D1367" s="472" t="s">
        <v>1173</v>
      </c>
      <c r="E1367" s="419">
        <v>340</v>
      </c>
      <c r="F1367" s="476"/>
      <c r="G1367" s="486"/>
      <c r="H1367" s="476"/>
      <c r="I1367" s="9" t="s">
        <v>1174</v>
      </c>
      <c r="J1367" s="1"/>
    </row>
    <row r="1368" spans="1:10" ht="30" customHeight="1" thickBot="1" x14ac:dyDescent="0.25">
      <c r="A1368" s="636"/>
      <c r="B1368" s="395" t="s">
        <v>1551</v>
      </c>
      <c r="C1368" s="373" t="s">
        <v>967</v>
      </c>
      <c r="D1368" s="488" t="s">
        <v>1173</v>
      </c>
      <c r="E1368" s="393">
        <v>120</v>
      </c>
      <c r="F1368" s="489"/>
      <c r="G1368" s="490"/>
      <c r="H1368" s="476"/>
      <c r="I1368" s="9" t="s">
        <v>1174</v>
      </c>
      <c r="J1368" s="1"/>
    </row>
    <row r="1369" spans="1:10" ht="11.25" customHeight="1" x14ac:dyDescent="0.2">
      <c r="A1369" s="4"/>
      <c r="B1369" s="4"/>
      <c r="C1369" s="4"/>
      <c r="D1369" s="4"/>
      <c r="E1369" s="210"/>
      <c r="F1369" s="210"/>
      <c r="G1369" s="210"/>
      <c r="H1369" s="210"/>
      <c r="I1369" s="9"/>
      <c r="J1369" s="1"/>
    </row>
    <row r="1370" spans="1:10" ht="15" customHeight="1" x14ac:dyDescent="0.2">
      <c r="A1370" s="691" t="s">
        <v>1552</v>
      </c>
      <c r="B1370" s="691"/>
      <c r="C1370" s="691"/>
      <c r="D1370" s="691"/>
      <c r="E1370" s="691"/>
      <c r="F1370" s="691"/>
      <c r="G1370" s="691"/>
      <c r="H1370" s="691"/>
      <c r="I1370" s="211"/>
      <c r="J1370" s="1"/>
    </row>
    <row r="1371" spans="1:10" ht="15" customHeight="1" x14ac:dyDescent="0.2">
      <c r="A1371" s="605" t="s">
        <v>4</v>
      </c>
      <c r="B1371" s="605" t="s">
        <v>1553</v>
      </c>
      <c r="C1371" s="605" t="s">
        <v>1554</v>
      </c>
      <c r="D1371" s="605" t="s">
        <v>7</v>
      </c>
      <c r="E1371" s="605" t="s">
        <v>1555</v>
      </c>
      <c r="F1371" s="605"/>
      <c r="G1371" s="605"/>
      <c r="H1371" s="605" t="s">
        <v>9</v>
      </c>
      <c r="I1371" s="9"/>
      <c r="J1371" s="1"/>
    </row>
    <row r="1372" spans="1:10" ht="11.25" customHeight="1" x14ac:dyDescent="0.2">
      <c r="A1372" s="605"/>
      <c r="B1372" s="605"/>
      <c r="C1372" s="605"/>
      <c r="D1372" s="605"/>
      <c r="E1372" s="558">
        <v>2017</v>
      </c>
      <c r="F1372" s="558">
        <v>2018</v>
      </c>
      <c r="G1372" s="558">
        <v>2019</v>
      </c>
      <c r="H1372" s="605"/>
      <c r="I1372" s="9"/>
      <c r="J1372" s="1"/>
    </row>
    <row r="1373" spans="1:10" ht="11.25" customHeight="1" x14ac:dyDescent="0.2">
      <c r="A1373" s="554">
        <v>1</v>
      </c>
      <c r="B1373" s="554">
        <v>2</v>
      </c>
      <c r="C1373" s="558">
        <v>3</v>
      </c>
      <c r="D1373" s="558">
        <v>4</v>
      </c>
      <c r="E1373" s="558">
        <v>5</v>
      </c>
      <c r="F1373" s="558">
        <v>6</v>
      </c>
      <c r="G1373" s="86">
        <v>7</v>
      </c>
      <c r="H1373" s="558">
        <v>8</v>
      </c>
      <c r="I1373" s="9"/>
      <c r="J1373" s="1"/>
    </row>
    <row r="1374" spans="1:10" ht="15" customHeight="1" x14ac:dyDescent="0.2">
      <c r="A1374" s="687" t="s">
        <v>1556</v>
      </c>
      <c r="B1374" s="688"/>
      <c r="C1374" s="688"/>
      <c r="D1374" s="688"/>
      <c r="E1374" s="688"/>
      <c r="F1374" s="688"/>
      <c r="G1374" s="688"/>
      <c r="H1374" s="689"/>
      <c r="I1374" s="9"/>
      <c r="J1374" s="1"/>
    </row>
    <row r="1375" spans="1:10" ht="33" customHeight="1" x14ac:dyDescent="0.2">
      <c r="A1375" s="653" t="s">
        <v>1557</v>
      </c>
      <c r="B1375" s="560" t="s">
        <v>1558</v>
      </c>
      <c r="C1375" s="558" t="s">
        <v>367</v>
      </c>
      <c r="D1375" s="212" t="s">
        <v>1559</v>
      </c>
      <c r="E1375" s="29"/>
      <c r="F1375" s="29">
        <f>7571.324+4294.813</f>
        <v>11866.136999999999</v>
      </c>
      <c r="G1375" s="213">
        <v>4794.2349999999997</v>
      </c>
      <c r="H1375" s="29"/>
      <c r="I1375" s="9" t="s">
        <v>1560</v>
      </c>
      <c r="J1375" s="1"/>
    </row>
    <row r="1376" spans="1:10" ht="33" customHeight="1" x14ac:dyDescent="0.2">
      <c r="A1376" s="632"/>
      <c r="B1376" s="560" t="s">
        <v>1561</v>
      </c>
      <c r="C1376" s="558" t="s">
        <v>367</v>
      </c>
      <c r="D1376" s="212" t="s">
        <v>1559</v>
      </c>
      <c r="E1376" s="29">
        <f>688.748-631.454+1333.679-57.293</f>
        <v>1333.6800000000003</v>
      </c>
      <c r="F1376" s="29">
        <f>811.777-338.839+57.293</f>
        <v>530.23099999999999</v>
      </c>
      <c r="G1376" s="213">
        <f>458.722-363.377</f>
        <v>95.34499999999997</v>
      </c>
      <c r="H1376" s="29"/>
      <c r="I1376" s="9" t="s">
        <v>1560</v>
      </c>
      <c r="J1376" s="1"/>
    </row>
    <row r="1377" spans="1:10" ht="33" customHeight="1" x14ac:dyDescent="0.2">
      <c r="A1377" s="632"/>
      <c r="B1377" s="560" t="s">
        <v>1562</v>
      </c>
      <c r="C1377" s="558" t="s">
        <v>367</v>
      </c>
      <c r="D1377" s="212" t="s">
        <v>1559</v>
      </c>
      <c r="E1377" s="29">
        <f>10810+8953.274+395.22</f>
        <v>20158.493999999999</v>
      </c>
      <c r="F1377" s="29">
        <v>10002.924999999999</v>
      </c>
      <c r="G1377" s="213">
        <v>26521.254000000001</v>
      </c>
      <c r="H1377" s="29"/>
      <c r="I1377" s="9" t="s">
        <v>1560</v>
      </c>
      <c r="J1377" s="1"/>
    </row>
    <row r="1378" spans="1:10" ht="33" customHeight="1" x14ac:dyDescent="0.2">
      <c r="A1378" s="632"/>
      <c r="B1378" s="560" t="s">
        <v>1563</v>
      </c>
      <c r="C1378" s="558" t="s">
        <v>367</v>
      </c>
      <c r="D1378" s="212" t="s">
        <v>1559</v>
      </c>
      <c r="E1378" s="29">
        <f>2943.185+281.06+140.53-3280.457</f>
        <v>84.318000000000211</v>
      </c>
      <c r="F1378" s="29">
        <f>2403.733+1264.77-140.53+3280.457</f>
        <v>6808.43</v>
      </c>
      <c r="G1378" s="213">
        <v>2290.855</v>
      </c>
      <c r="H1378" s="29"/>
      <c r="I1378" s="9" t="s">
        <v>1560</v>
      </c>
      <c r="J1378" s="1"/>
    </row>
    <row r="1379" spans="1:10" ht="33" customHeight="1" x14ac:dyDescent="0.2">
      <c r="A1379" s="632"/>
      <c r="B1379" s="560" t="s">
        <v>1564</v>
      </c>
      <c r="C1379" s="558" t="s">
        <v>367</v>
      </c>
      <c r="D1379" s="212" t="s">
        <v>1559</v>
      </c>
      <c r="E1379" s="29"/>
      <c r="F1379" s="29">
        <v>129.50399999999999</v>
      </c>
      <c r="G1379" s="213"/>
      <c r="H1379" s="29"/>
      <c r="I1379" s="9" t="s">
        <v>1560</v>
      </c>
      <c r="J1379" s="1"/>
    </row>
    <row r="1380" spans="1:10" ht="33" customHeight="1" x14ac:dyDescent="0.2">
      <c r="A1380" s="632"/>
      <c r="B1380" s="560" t="s">
        <v>1565</v>
      </c>
      <c r="C1380" s="558" t="s">
        <v>367</v>
      </c>
      <c r="D1380" s="212" t="s">
        <v>1559</v>
      </c>
      <c r="E1380" s="214">
        <v>5982.9129999999996</v>
      </c>
      <c r="F1380" s="214">
        <v>2114.6370000000002</v>
      </c>
      <c r="G1380" s="215">
        <v>4912.7740000000003</v>
      </c>
      <c r="H1380" s="29"/>
      <c r="I1380" s="9" t="s">
        <v>1560</v>
      </c>
      <c r="J1380" s="1"/>
    </row>
    <row r="1381" spans="1:10" ht="35.25" customHeight="1" x14ac:dyDescent="0.2">
      <c r="A1381" s="632"/>
      <c r="B1381" s="560" t="s">
        <v>1566</v>
      </c>
      <c r="C1381" s="558" t="s">
        <v>367</v>
      </c>
      <c r="D1381" s="212" t="s">
        <v>1559</v>
      </c>
      <c r="E1381" s="29"/>
      <c r="F1381" s="29">
        <f>340.162+603.225</f>
        <v>943.38699999999994</v>
      </c>
      <c r="G1381" s="213">
        <v>2767.6497080000004</v>
      </c>
      <c r="H1381" s="29"/>
      <c r="I1381" s="9" t="s">
        <v>1560</v>
      </c>
      <c r="J1381" s="1"/>
    </row>
    <row r="1382" spans="1:10" ht="33" customHeight="1" x14ac:dyDescent="0.2">
      <c r="A1382" s="632"/>
      <c r="B1382" s="560" t="s">
        <v>1567</v>
      </c>
      <c r="C1382" s="558" t="s">
        <v>367</v>
      </c>
      <c r="D1382" s="212" t="s">
        <v>1559</v>
      </c>
      <c r="E1382" s="29"/>
      <c r="F1382" s="29">
        <f>746.971+109.181+3760.961</f>
        <v>4617.1129999999994</v>
      </c>
      <c r="G1382" s="213">
        <f>175.122+253.278</f>
        <v>428.4</v>
      </c>
      <c r="H1382" s="29"/>
      <c r="I1382" s="9" t="s">
        <v>1560</v>
      </c>
      <c r="J1382" s="1"/>
    </row>
    <row r="1383" spans="1:10" ht="33" customHeight="1" x14ac:dyDescent="0.2">
      <c r="A1383" s="632"/>
      <c r="B1383" s="560" t="s">
        <v>1568</v>
      </c>
      <c r="C1383" s="558" t="s">
        <v>367</v>
      </c>
      <c r="D1383" s="212" t="s">
        <v>1559</v>
      </c>
      <c r="E1383" s="29"/>
      <c r="F1383" s="29">
        <f>935.173+1276.661+1869.806</f>
        <v>4081.64</v>
      </c>
      <c r="G1383" s="213">
        <f>711.19+410.78</f>
        <v>1121.97</v>
      </c>
      <c r="H1383" s="29"/>
      <c r="I1383" s="9" t="s">
        <v>1560</v>
      </c>
      <c r="J1383" s="1"/>
    </row>
    <row r="1384" spans="1:10" ht="33" customHeight="1" x14ac:dyDescent="0.2">
      <c r="A1384" s="632"/>
      <c r="B1384" s="560" t="s">
        <v>1569</v>
      </c>
      <c r="C1384" s="558" t="s">
        <v>367</v>
      </c>
      <c r="D1384" s="212" t="s">
        <v>1559</v>
      </c>
      <c r="E1384" s="216"/>
      <c r="F1384" s="216">
        <f>1224.558+4549.929</f>
        <v>5774.4870000000001</v>
      </c>
      <c r="G1384" s="217">
        <v>494.017</v>
      </c>
      <c r="H1384" s="29"/>
      <c r="I1384" s="9" t="s">
        <v>1560</v>
      </c>
      <c r="J1384" s="1"/>
    </row>
    <row r="1385" spans="1:10" ht="33" customHeight="1" x14ac:dyDescent="0.2">
      <c r="A1385" s="632"/>
      <c r="B1385" s="560" t="s">
        <v>1570</v>
      </c>
      <c r="C1385" s="558" t="s">
        <v>367</v>
      </c>
      <c r="D1385" s="212" t="s">
        <v>1559</v>
      </c>
      <c r="E1385" s="29"/>
      <c r="F1385" s="29">
        <f>5516.559+104.857+3142.265</f>
        <v>8763.6810000000005</v>
      </c>
      <c r="G1385" s="213">
        <f>484.72+194.58</f>
        <v>679.30000000000007</v>
      </c>
      <c r="H1385" s="29"/>
      <c r="I1385" s="9" t="s">
        <v>1560</v>
      </c>
      <c r="J1385" s="1"/>
    </row>
    <row r="1386" spans="1:10" ht="25.5" customHeight="1" x14ac:dyDescent="0.2">
      <c r="A1386" s="632"/>
      <c r="B1386" s="560" t="s">
        <v>1571</v>
      </c>
      <c r="C1386" s="558" t="s">
        <v>367</v>
      </c>
      <c r="D1386" s="212" t="s">
        <v>1559</v>
      </c>
      <c r="E1386" s="29"/>
      <c r="F1386" s="29">
        <v>112.64</v>
      </c>
      <c r="G1386" s="213"/>
      <c r="H1386" s="29"/>
      <c r="I1386" s="9" t="s">
        <v>1560</v>
      </c>
      <c r="J1386" s="1"/>
    </row>
    <row r="1387" spans="1:10" ht="36" customHeight="1" x14ac:dyDescent="0.2">
      <c r="A1387" s="632"/>
      <c r="B1387" s="560" t="s">
        <v>1572</v>
      </c>
      <c r="C1387" s="558" t="s">
        <v>367</v>
      </c>
      <c r="D1387" s="212" t="s">
        <v>1559</v>
      </c>
      <c r="E1387" s="29"/>
      <c r="F1387" s="29">
        <v>1974.5329999999999</v>
      </c>
      <c r="G1387" s="213"/>
      <c r="H1387" s="29"/>
      <c r="I1387" s="9" t="s">
        <v>1560</v>
      </c>
      <c r="J1387" s="1"/>
    </row>
    <row r="1388" spans="1:10" ht="36" customHeight="1" x14ac:dyDescent="0.2">
      <c r="A1388" s="632"/>
      <c r="B1388" s="560" t="s">
        <v>1573</v>
      </c>
      <c r="C1388" s="558" t="s">
        <v>367</v>
      </c>
      <c r="D1388" s="212" t="s">
        <v>1559</v>
      </c>
      <c r="E1388" s="29"/>
      <c r="F1388" s="29">
        <f>127.558+164.312</f>
        <v>291.87</v>
      </c>
      <c r="G1388" s="213">
        <v>117.82899999999999</v>
      </c>
      <c r="H1388" s="29"/>
      <c r="I1388" s="9" t="s">
        <v>1560</v>
      </c>
      <c r="J1388" s="1"/>
    </row>
    <row r="1389" spans="1:10" ht="42" customHeight="1" x14ac:dyDescent="0.2">
      <c r="A1389" s="690"/>
      <c r="B1389" s="560" t="s">
        <v>1574</v>
      </c>
      <c r="C1389" s="558" t="s">
        <v>367</v>
      </c>
      <c r="D1389" s="212" t="s">
        <v>1559</v>
      </c>
      <c r="E1389" s="29"/>
      <c r="F1389" s="29">
        <v>70.265000000000001</v>
      </c>
      <c r="G1389" s="213"/>
      <c r="H1389" s="29"/>
      <c r="I1389" s="9" t="s">
        <v>1560</v>
      </c>
      <c r="J1389" s="1"/>
    </row>
    <row r="1390" spans="1:10" ht="42" customHeight="1" x14ac:dyDescent="0.2">
      <c r="A1390" s="547" t="s">
        <v>1575</v>
      </c>
      <c r="B1390" s="560" t="s">
        <v>1576</v>
      </c>
      <c r="C1390" s="558" t="s">
        <v>367</v>
      </c>
      <c r="D1390" s="212" t="s">
        <v>1559</v>
      </c>
      <c r="E1390" s="29">
        <f>486.45</f>
        <v>486.45</v>
      </c>
      <c r="F1390" s="29">
        <v>15.134</v>
      </c>
      <c r="G1390" s="213"/>
      <c r="H1390" s="29"/>
      <c r="I1390" s="9" t="s">
        <v>1560</v>
      </c>
      <c r="J1390" s="1"/>
    </row>
    <row r="1391" spans="1:10" ht="42" customHeight="1" x14ac:dyDescent="0.2">
      <c r="A1391" s="652" t="s">
        <v>1577</v>
      </c>
      <c r="B1391" s="218" t="s">
        <v>1578</v>
      </c>
      <c r="C1391" s="91" t="s">
        <v>18</v>
      </c>
      <c r="D1391" s="92" t="s">
        <v>1579</v>
      </c>
      <c r="E1391" s="29"/>
      <c r="F1391" s="29"/>
      <c r="G1391" s="213"/>
      <c r="H1391" s="29">
        <v>12500</v>
      </c>
      <c r="I1391" s="9" t="s">
        <v>396</v>
      </c>
      <c r="J1391" s="1"/>
    </row>
    <row r="1392" spans="1:10" ht="46.5" customHeight="1" x14ac:dyDescent="0.2">
      <c r="A1392" s="652"/>
      <c r="B1392" s="218" t="s">
        <v>1580</v>
      </c>
      <c r="C1392" s="91" t="s">
        <v>1581</v>
      </c>
      <c r="D1392" s="92" t="s">
        <v>1582</v>
      </c>
      <c r="E1392" s="29"/>
      <c r="F1392" s="29"/>
      <c r="G1392" s="213"/>
      <c r="H1392" s="29"/>
      <c r="I1392" s="9" t="s">
        <v>396</v>
      </c>
      <c r="J1392" s="1"/>
    </row>
    <row r="1393" spans="1:10" ht="32.25" customHeight="1" x14ac:dyDescent="0.2">
      <c r="A1393" s="652"/>
      <c r="B1393" s="219" t="s">
        <v>1583</v>
      </c>
      <c r="C1393" s="104" t="s">
        <v>18</v>
      </c>
      <c r="D1393" s="220" t="s">
        <v>1559</v>
      </c>
      <c r="E1393" s="221"/>
      <c r="F1393" s="221"/>
      <c r="G1393" s="222"/>
      <c r="H1393" s="29">
        <v>10000</v>
      </c>
      <c r="I1393" s="9" t="s">
        <v>1560</v>
      </c>
      <c r="J1393" s="1"/>
    </row>
    <row r="1394" spans="1:10" ht="14.25" customHeight="1" x14ac:dyDescent="0.2">
      <c r="A1394" s="687" t="s">
        <v>1584</v>
      </c>
      <c r="B1394" s="688"/>
      <c r="C1394" s="688"/>
      <c r="D1394" s="688"/>
      <c r="E1394" s="688"/>
      <c r="F1394" s="688"/>
      <c r="G1394" s="688"/>
      <c r="H1394" s="689"/>
      <c r="I1394" s="9"/>
      <c r="J1394" s="1"/>
    </row>
    <row r="1395" spans="1:10" ht="25.5" customHeight="1" x14ac:dyDescent="0.2">
      <c r="A1395" s="652" t="s">
        <v>1585</v>
      </c>
      <c r="B1395" s="560" t="s">
        <v>1586</v>
      </c>
      <c r="C1395" s="558" t="s">
        <v>18</v>
      </c>
      <c r="D1395" s="212" t="s">
        <v>1559</v>
      </c>
      <c r="E1395" s="31">
        <v>34.591999999999999</v>
      </c>
      <c r="F1395" s="31">
        <f>16348.782+5725.743</f>
        <v>22074.525000000001</v>
      </c>
      <c r="G1395" s="31">
        <f>6019.8+324.3</f>
        <v>6344.1</v>
      </c>
      <c r="H1395" s="31"/>
      <c r="I1395" s="9" t="s">
        <v>1560</v>
      </c>
      <c r="J1395" s="1"/>
    </row>
    <row r="1396" spans="1:10" ht="33.75" customHeight="1" x14ac:dyDescent="0.2">
      <c r="A1396" s="652"/>
      <c r="B1396" s="560" t="s">
        <v>1587</v>
      </c>
      <c r="C1396" s="558" t="s">
        <v>18</v>
      </c>
      <c r="D1396" s="212" t="s">
        <v>1559</v>
      </c>
      <c r="E1396" s="31"/>
      <c r="F1396" s="31">
        <f>1461.512+681.03</f>
        <v>2142.5419999999999</v>
      </c>
      <c r="G1396" s="31">
        <f>713.46+643.296</f>
        <v>1356.7560000000001</v>
      </c>
      <c r="H1396" s="31"/>
      <c r="I1396" s="9" t="s">
        <v>1560</v>
      </c>
      <c r="J1396" s="1"/>
    </row>
    <row r="1397" spans="1:10" ht="48" customHeight="1" x14ac:dyDescent="0.2">
      <c r="A1397" s="652"/>
      <c r="B1397" s="560" t="s">
        <v>1588</v>
      </c>
      <c r="C1397" s="558" t="s">
        <v>18</v>
      </c>
      <c r="D1397" s="212" t="s">
        <v>1559</v>
      </c>
      <c r="E1397" s="31"/>
      <c r="F1397" s="31">
        <v>7058.93</v>
      </c>
      <c r="G1397" s="31"/>
      <c r="H1397" s="31"/>
      <c r="I1397" s="9" t="s">
        <v>1560</v>
      </c>
      <c r="J1397" s="1"/>
    </row>
    <row r="1398" spans="1:10" ht="33.75" customHeight="1" x14ac:dyDescent="0.2">
      <c r="A1398" s="652"/>
      <c r="B1398" s="560" t="s">
        <v>1589</v>
      </c>
      <c r="C1398" s="558" t="s">
        <v>18</v>
      </c>
      <c r="D1398" s="212" t="s">
        <v>1559</v>
      </c>
      <c r="E1398" s="31">
        <f>2257.557+1202.737+5242.85+538-3410.768+1070.19</f>
        <v>6900.5660000000007</v>
      </c>
      <c r="F1398" s="31">
        <f>2486.3+4594.25-538+3410.768-1070.19</f>
        <v>8883.1279999999988</v>
      </c>
      <c r="G1398" s="31">
        <f>2788.98+4615.87</f>
        <v>7404.85</v>
      </c>
      <c r="H1398" s="31"/>
      <c r="I1398" s="9" t="s">
        <v>1560</v>
      </c>
      <c r="J1398" s="1"/>
    </row>
    <row r="1399" spans="1:10" ht="36" customHeight="1" x14ac:dyDescent="0.2">
      <c r="A1399" s="652"/>
      <c r="B1399" s="560" t="s">
        <v>1590</v>
      </c>
      <c r="C1399" s="558" t="s">
        <v>18</v>
      </c>
      <c r="D1399" s="212" t="s">
        <v>1559</v>
      </c>
      <c r="E1399" s="31">
        <v>980.97900000000004</v>
      </c>
      <c r="F1399" s="31"/>
      <c r="G1399" s="31"/>
      <c r="H1399" s="31"/>
      <c r="I1399" s="9" t="s">
        <v>1560</v>
      </c>
      <c r="J1399" s="1"/>
    </row>
    <row r="1400" spans="1:10" ht="36" customHeight="1" x14ac:dyDescent="0.2">
      <c r="A1400" s="652"/>
      <c r="B1400" s="560" t="s">
        <v>1591</v>
      </c>
      <c r="C1400" s="558" t="s">
        <v>18</v>
      </c>
      <c r="D1400" s="212" t="s">
        <v>1559</v>
      </c>
      <c r="E1400" s="31">
        <v>833.33299999999997</v>
      </c>
      <c r="F1400" s="31">
        <f>1806.247+1756.254</f>
        <v>3562.5010000000002</v>
      </c>
      <c r="G1400" s="31">
        <v>319.00299999999999</v>
      </c>
      <c r="H1400" s="31"/>
      <c r="I1400" s="9" t="s">
        <v>1560</v>
      </c>
      <c r="J1400" s="1"/>
    </row>
    <row r="1401" spans="1:10" ht="36" customHeight="1" x14ac:dyDescent="0.2">
      <c r="A1401" s="652"/>
      <c r="B1401" s="560" t="s">
        <v>1592</v>
      </c>
      <c r="C1401" s="558" t="s">
        <v>18</v>
      </c>
      <c r="D1401" s="212" t="s">
        <v>1559</v>
      </c>
      <c r="E1401" s="31">
        <v>697.2</v>
      </c>
      <c r="F1401" s="31">
        <v>600</v>
      </c>
      <c r="G1401" s="31"/>
      <c r="H1401" s="31"/>
      <c r="I1401" s="9" t="s">
        <v>1560</v>
      </c>
      <c r="J1401" s="1"/>
    </row>
    <row r="1402" spans="1:10" ht="36" customHeight="1" x14ac:dyDescent="0.2">
      <c r="A1402" s="652"/>
      <c r="B1402" s="560" t="s">
        <v>1593</v>
      </c>
      <c r="C1402" s="558" t="s">
        <v>18</v>
      </c>
      <c r="D1402" s="212" t="s">
        <v>1559</v>
      </c>
      <c r="E1402" s="31">
        <f>2581.436-2546.844</f>
        <v>34.592000000000098</v>
      </c>
      <c r="F1402" s="31">
        <f>4376.235+2546.844</f>
        <v>6923.0789999999997</v>
      </c>
      <c r="G1402" s="31">
        <v>2248.828</v>
      </c>
      <c r="H1402" s="31"/>
      <c r="I1402" s="9" t="s">
        <v>1560</v>
      </c>
      <c r="J1402" s="1"/>
    </row>
    <row r="1403" spans="1:10" ht="25.5" customHeight="1" x14ac:dyDescent="0.2">
      <c r="A1403" s="652"/>
      <c r="B1403" s="560" t="s">
        <v>1594</v>
      </c>
      <c r="C1403" s="558" t="s">
        <v>18</v>
      </c>
      <c r="D1403" s="212" t="s">
        <v>1559</v>
      </c>
      <c r="E1403" s="31"/>
      <c r="F1403" s="31">
        <f>578.4+251.873+1092.21</f>
        <v>1922.4829999999999</v>
      </c>
      <c r="G1403" s="31">
        <f>1542.404+588.604</f>
        <v>2131.0079999999998</v>
      </c>
      <c r="H1403" s="31"/>
      <c r="I1403" s="9" t="s">
        <v>1560</v>
      </c>
      <c r="J1403" s="1"/>
    </row>
    <row r="1404" spans="1:10" ht="33.75" customHeight="1" x14ac:dyDescent="0.2">
      <c r="A1404" s="652"/>
      <c r="B1404" s="560" t="s">
        <v>1595</v>
      </c>
      <c r="C1404" s="558" t="s">
        <v>18</v>
      </c>
      <c r="D1404" s="212" t="s">
        <v>1559</v>
      </c>
      <c r="E1404" s="31">
        <f>8054.628-5940.528-1714.1</f>
        <v>399.99999999999955</v>
      </c>
      <c r="F1404" s="31">
        <f>30300.432+1714.1</f>
        <v>32014.531999999999</v>
      </c>
      <c r="G1404" s="31">
        <f>14682.31+5940.528</f>
        <v>20622.838</v>
      </c>
      <c r="H1404" s="31"/>
      <c r="I1404" s="9" t="s">
        <v>1560</v>
      </c>
      <c r="J1404" s="1"/>
    </row>
    <row r="1405" spans="1:10" ht="45" customHeight="1" x14ac:dyDescent="0.2">
      <c r="A1405" s="652"/>
      <c r="B1405" s="560" t="s">
        <v>1596</v>
      </c>
      <c r="C1405" s="558" t="s">
        <v>18</v>
      </c>
      <c r="D1405" s="212" t="s">
        <v>1559</v>
      </c>
      <c r="E1405" s="31">
        <f>2387.389-1987.389</f>
        <v>400.00000000000023</v>
      </c>
      <c r="F1405" s="31">
        <f>871.718+1987.389</f>
        <v>2859.107</v>
      </c>
      <c r="G1405" s="31">
        <v>736.61099999999999</v>
      </c>
      <c r="H1405" s="31"/>
      <c r="I1405" s="9" t="s">
        <v>1560</v>
      </c>
      <c r="J1405" s="1"/>
    </row>
    <row r="1406" spans="1:10" ht="33.75" customHeight="1" x14ac:dyDescent="0.2">
      <c r="A1406" s="652"/>
      <c r="B1406" s="560" t="s">
        <v>1597</v>
      </c>
      <c r="C1406" s="558" t="s">
        <v>18</v>
      </c>
      <c r="D1406" s="212" t="s">
        <v>1559</v>
      </c>
      <c r="E1406" s="31"/>
      <c r="F1406" s="31">
        <f>140.227+1143.698+1529.172</f>
        <v>2813.0970000000002</v>
      </c>
      <c r="G1406" s="31">
        <v>584.28</v>
      </c>
      <c r="H1406" s="31"/>
      <c r="I1406" s="9" t="s">
        <v>1560</v>
      </c>
      <c r="J1406" s="1"/>
    </row>
    <row r="1407" spans="1:10" ht="33.75" customHeight="1" x14ac:dyDescent="0.2">
      <c r="A1407" s="652"/>
      <c r="B1407" s="560" t="s">
        <v>1598</v>
      </c>
      <c r="C1407" s="558" t="s">
        <v>18</v>
      </c>
      <c r="D1407" s="212" t="s">
        <v>1559</v>
      </c>
      <c r="E1407" s="31">
        <v>833.33299999999997</v>
      </c>
      <c r="F1407" s="31">
        <f>4637.49+1063.704</f>
        <v>5701.1939999999995</v>
      </c>
      <c r="G1407" s="31">
        <v>1422.596</v>
      </c>
      <c r="H1407" s="31"/>
      <c r="I1407" s="9" t="s">
        <v>1560</v>
      </c>
      <c r="J1407" s="1"/>
    </row>
    <row r="1408" spans="1:10" ht="33.75" customHeight="1" x14ac:dyDescent="0.2">
      <c r="A1408" s="652"/>
      <c r="B1408" s="560" t="s">
        <v>1599</v>
      </c>
      <c r="C1408" s="558" t="s">
        <v>18</v>
      </c>
      <c r="D1408" s="212" t="s">
        <v>1559</v>
      </c>
      <c r="E1408" s="31">
        <v>833.33299999999997</v>
      </c>
      <c r="F1408" s="31">
        <f>1091.63704+2034.334</f>
        <v>3125.9710400000004</v>
      </c>
      <c r="G1408" s="31">
        <v>4798.685477</v>
      </c>
      <c r="H1408" s="31"/>
      <c r="I1408" s="9" t="s">
        <v>1560</v>
      </c>
      <c r="J1408" s="1"/>
    </row>
    <row r="1409" spans="1:10" ht="33.75" customHeight="1" x14ac:dyDescent="0.2">
      <c r="A1409" s="652"/>
      <c r="B1409" s="560" t="s">
        <v>1600</v>
      </c>
      <c r="C1409" s="558" t="s">
        <v>18</v>
      </c>
      <c r="D1409" s="212" t="s">
        <v>1559</v>
      </c>
      <c r="E1409" s="31">
        <v>894.95</v>
      </c>
      <c r="F1409" s="31">
        <v>216.2</v>
      </c>
      <c r="G1409" s="31"/>
      <c r="H1409" s="31"/>
      <c r="I1409" s="9" t="s">
        <v>1560</v>
      </c>
      <c r="J1409" s="1"/>
    </row>
    <row r="1410" spans="1:10" ht="33.75" customHeight="1" x14ac:dyDescent="0.2">
      <c r="A1410" s="652"/>
      <c r="B1410" s="560" t="s">
        <v>1601</v>
      </c>
      <c r="C1410" s="558" t="s">
        <v>18</v>
      </c>
      <c r="D1410" s="212" t="s">
        <v>1559</v>
      </c>
      <c r="E1410" s="31">
        <f>1373.832</f>
        <v>1373.8320000000001</v>
      </c>
      <c r="F1410" s="31">
        <v>7394.03</v>
      </c>
      <c r="G1410" s="31"/>
      <c r="H1410" s="31"/>
      <c r="I1410" s="9" t="s">
        <v>1560</v>
      </c>
      <c r="J1410" s="1"/>
    </row>
    <row r="1411" spans="1:10" ht="25.5" customHeight="1" x14ac:dyDescent="0.2">
      <c r="A1411" s="652"/>
      <c r="B1411" s="560" t="s">
        <v>1602</v>
      </c>
      <c r="C1411" s="558" t="s">
        <v>18</v>
      </c>
      <c r="D1411" s="212" t="s">
        <v>1559</v>
      </c>
      <c r="E1411" s="31"/>
      <c r="F1411" s="31">
        <f>3040.312+920.71</f>
        <v>3961.0219999999999</v>
      </c>
      <c r="G1411" s="31"/>
      <c r="H1411" s="31"/>
      <c r="I1411" s="9" t="s">
        <v>1560</v>
      </c>
      <c r="J1411" s="1"/>
    </row>
    <row r="1412" spans="1:10" ht="33.75" customHeight="1" x14ac:dyDescent="0.2">
      <c r="A1412" s="652"/>
      <c r="B1412" s="560" t="s">
        <v>1603</v>
      </c>
      <c r="C1412" s="558" t="s">
        <v>18</v>
      </c>
      <c r="D1412" s="212" t="s">
        <v>1559</v>
      </c>
      <c r="E1412" s="31">
        <v>372.66800000000001</v>
      </c>
      <c r="F1412" s="31">
        <v>2756.55</v>
      </c>
      <c r="G1412" s="31"/>
      <c r="H1412" s="31"/>
      <c r="I1412" s="9" t="s">
        <v>1560</v>
      </c>
      <c r="J1412" s="1"/>
    </row>
    <row r="1413" spans="1:10" ht="33.75" customHeight="1" x14ac:dyDescent="0.2">
      <c r="A1413" s="652"/>
      <c r="B1413" s="560" t="s">
        <v>1604</v>
      </c>
      <c r="C1413" s="558" t="s">
        <v>18</v>
      </c>
      <c r="D1413" s="212" t="s">
        <v>1559</v>
      </c>
      <c r="E1413" s="31"/>
      <c r="F1413" s="31">
        <v>194.58</v>
      </c>
      <c r="G1413" s="31"/>
      <c r="H1413" s="31"/>
      <c r="I1413" s="9" t="s">
        <v>1560</v>
      </c>
      <c r="J1413" s="1"/>
    </row>
    <row r="1414" spans="1:10" ht="36" customHeight="1" x14ac:dyDescent="0.2">
      <c r="A1414" s="652"/>
      <c r="B1414" s="560" t="s">
        <v>1605</v>
      </c>
      <c r="C1414" s="558" t="s">
        <v>18</v>
      </c>
      <c r="D1414" s="212" t="s">
        <v>1559</v>
      </c>
      <c r="E1414" s="31"/>
      <c r="F1414" s="31">
        <v>162.15</v>
      </c>
      <c r="G1414" s="31"/>
      <c r="H1414" s="31"/>
      <c r="I1414" s="9" t="s">
        <v>1560</v>
      </c>
      <c r="J1414" s="1"/>
    </row>
    <row r="1415" spans="1:10" ht="33.75" customHeight="1" x14ac:dyDescent="0.2">
      <c r="A1415" s="652"/>
      <c r="B1415" s="560" t="s">
        <v>1606</v>
      </c>
      <c r="C1415" s="558" t="s">
        <v>18</v>
      </c>
      <c r="D1415" s="212" t="s">
        <v>1559</v>
      </c>
      <c r="E1415" s="31">
        <v>153.49100000000001</v>
      </c>
      <c r="F1415" s="31"/>
      <c r="G1415" s="31"/>
      <c r="H1415" s="31"/>
      <c r="I1415" s="9" t="s">
        <v>1560</v>
      </c>
      <c r="J1415" s="1"/>
    </row>
    <row r="1416" spans="1:10" ht="45" customHeight="1" x14ac:dyDescent="0.2">
      <c r="A1416" s="652"/>
      <c r="B1416" s="560" t="s">
        <v>1607</v>
      </c>
      <c r="C1416" s="558" t="s">
        <v>18</v>
      </c>
      <c r="D1416" s="212" t="s">
        <v>1559</v>
      </c>
      <c r="E1416" s="31">
        <v>1485.039</v>
      </c>
      <c r="F1416" s="31"/>
      <c r="G1416" s="31"/>
      <c r="H1416" s="31"/>
      <c r="I1416" s="9" t="s">
        <v>1560</v>
      </c>
      <c r="J1416" s="1"/>
    </row>
    <row r="1417" spans="1:10" ht="25.5" customHeight="1" x14ac:dyDescent="0.2">
      <c r="A1417" s="652"/>
      <c r="B1417" s="560" t="s">
        <v>1608</v>
      </c>
      <c r="C1417" s="558" t="s">
        <v>18</v>
      </c>
      <c r="D1417" s="212" t="s">
        <v>1559</v>
      </c>
      <c r="E1417" s="31">
        <v>464.16800000000001</v>
      </c>
      <c r="F1417" s="31"/>
      <c r="G1417" s="31"/>
      <c r="H1417" s="31"/>
      <c r="I1417" s="9" t="s">
        <v>1560</v>
      </c>
      <c r="J1417" s="1"/>
    </row>
    <row r="1418" spans="1:10" ht="24.75" customHeight="1" x14ac:dyDescent="0.2">
      <c r="A1418" s="652"/>
      <c r="B1418" s="560" t="s">
        <v>1609</v>
      </c>
      <c r="C1418" s="558" t="s">
        <v>18</v>
      </c>
      <c r="D1418" s="212" t="s">
        <v>1559</v>
      </c>
      <c r="E1418" s="31"/>
      <c r="F1418" s="31">
        <v>150</v>
      </c>
      <c r="G1418" s="31">
        <v>714.8</v>
      </c>
      <c r="H1418" s="31"/>
      <c r="I1418" s="9" t="s">
        <v>1560</v>
      </c>
      <c r="J1418" s="1"/>
    </row>
    <row r="1419" spans="1:10" ht="45" customHeight="1" x14ac:dyDescent="0.2">
      <c r="A1419" s="652"/>
      <c r="B1419" s="560" t="s">
        <v>1610</v>
      </c>
      <c r="C1419" s="558" t="s">
        <v>18</v>
      </c>
      <c r="D1419" s="212" t="s">
        <v>1559</v>
      </c>
      <c r="E1419" s="31"/>
      <c r="F1419" s="31">
        <v>971.40200000000004</v>
      </c>
      <c r="G1419" s="31"/>
      <c r="H1419" s="31"/>
      <c r="I1419" s="9" t="s">
        <v>1560</v>
      </c>
      <c r="J1419" s="1"/>
    </row>
    <row r="1420" spans="1:10" ht="36" customHeight="1" x14ac:dyDescent="0.2">
      <c r="A1420" s="652"/>
      <c r="B1420" s="560" t="s">
        <v>1611</v>
      </c>
      <c r="C1420" s="558" t="s">
        <v>18</v>
      </c>
      <c r="D1420" s="212" t="s">
        <v>1559</v>
      </c>
      <c r="E1420" s="31">
        <v>48.645000000000003</v>
      </c>
      <c r="F1420" s="31">
        <v>1621.5</v>
      </c>
      <c r="G1420" s="31">
        <v>1621.5</v>
      </c>
      <c r="H1420" s="31"/>
      <c r="I1420" s="9" t="s">
        <v>1560</v>
      </c>
      <c r="J1420" s="1"/>
    </row>
    <row r="1421" spans="1:10" ht="33.75" customHeight="1" x14ac:dyDescent="0.2">
      <c r="A1421" s="652"/>
      <c r="B1421" s="560" t="s">
        <v>1612</v>
      </c>
      <c r="C1421" s="558" t="s">
        <v>18</v>
      </c>
      <c r="D1421" s="212" t="s">
        <v>1559</v>
      </c>
      <c r="E1421" s="31"/>
      <c r="F1421" s="31">
        <v>1664.502</v>
      </c>
      <c r="G1421" s="31">
        <v>1852.0340000000001</v>
      </c>
      <c r="H1421" s="31"/>
      <c r="I1421" s="9" t="s">
        <v>1560</v>
      </c>
      <c r="J1421" s="1"/>
    </row>
    <row r="1422" spans="1:10" ht="33.75" customHeight="1" x14ac:dyDescent="0.2">
      <c r="A1422" s="652"/>
      <c r="B1422" s="560" t="s">
        <v>1613</v>
      </c>
      <c r="C1422" s="558" t="s">
        <v>18</v>
      </c>
      <c r="D1422" s="212" t="s">
        <v>1559</v>
      </c>
      <c r="E1422" s="31"/>
      <c r="F1422" s="31">
        <v>519.28499999999997</v>
      </c>
      <c r="G1422" s="31">
        <v>2942.6170000000002</v>
      </c>
      <c r="H1422" s="31"/>
      <c r="I1422" s="9" t="s">
        <v>1560</v>
      </c>
      <c r="J1422" s="1"/>
    </row>
    <row r="1423" spans="1:10" ht="67.5" customHeight="1" x14ac:dyDescent="0.2">
      <c r="A1423" s="653" t="s">
        <v>1614</v>
      </c>
      <c r="B1423" s="560" t="s">
        <v>1615</v>
      </c>
      <c r="C1423" s="558" t="s">
        <v>18</v>
      </c>
      <c r="D1423" s="212" t="s">
        <v>1559</v>
      </c>
      <c r="E1423" s="29">
        <v>999.19899999999996</v>
      </c>
      <c r="F1423" s="31"/>
      <c r="G1423" s="31"/>
      <c r="H1423" s="31"/>
      <c r="I1423" s="9" t="s">
        <v>1560</v>
      </c>
      <c r="J1423" s="1"/>
    </row>
    <row r="1424" spans="1:10" ht="59.25" customHeight="1" x14ac:dyDescent="0.2">
      <c r="A1424" s="690"/>
      <c r="B1424" s="553" t="s">
        <v>1616</v>
      </c>
      <c r="C1424" s="558" t="s">
        <v>18</v>
      </c>
      <c r="D1424" s="212" t="s">
        <v>1559</v>
      </c>
      <c r="E1424" s="29">
        <v>108.117</v>
      </c>
      <c r="F1424" s="31"/>
      <c r="G1424" s="31"/>
      <c r="H1424" s="31"/>
      <c r="I1424" s="9" t="s">
        <v>1560</v>
      </c>
      <c r="J1424" s="1"/>
    </row>
    <row r="1425" spans="1:10" ht="45" customHeight="1" x14ac:dyDescent="0.2">
      <c r="A1425" s="653" t="s">
        <v>1617</v>
      </c>
      <c r="B1425" s="553" t="s">
        <v>1618</v>
      </c>
      <c r="C1425" s="95" t="s">
        <v>18</v>
      </c>
      <c r="D1425" s="223" t="s">
        <v>1559</v>
      </c>
      <c r="E1425" s="577"/>
      <c r="F1425" s="577"/>
      <c r="G1425" s="577">
        <v>653.25900000000001</v>
      </c>
      <c r="H1425" s="577"/>
      <c r="I1425" s="9" t="s">
        <v>1560</v>
      </c>
      <c r="J1425" s="1"/>
    </row>
    <row r="1426" spans="1:10" ht="33.75" customHeight="1" x14ac:dyDescent="0.2">
      <c r="A1426" s="632"/>
      <c r="B1426" s="553" t="s">
        <v>1619</v>
      </c>
      <c r="C1426" s="95" t="s">
        <v>18</v>
      </c>
      <c r="D1426" s="223" t="s">
        <v>1559</v>
      </c>
      <c r="E1426" s="577"/>
      <c r="F1426" s="577">
        <f>618.332+78.114</f>
        <v>696.44600000000003</v>
      </c>
      <c r="G1426" s="577"/>
      <c r="H1426" s="577"/>
      <c r="I1426" s="9" t="s">
        <v>1560</v>
      </c>
      <c r="J1426" s="1"/>
    </row>
    <row r="1427" spans="1:10" ht="33.75" customHeight="1" x14ac:dyDescent="0.2">
      <c r="A1427" s="690"/>
      <c r="B1427" s="553" t="s">
        <v>1620</v>
      </c>
      <c r="C1427" s="95" t="s">
        <v>18</v>
      </c>
      <c r="D1427" s="223" t="s">
        <v>1559</v>
      </c>
      <c r="E1427" s="577"/>
      <c r="F1427" s="577">
        <v>676.72699999999998</v>
      </c>
      <c r="G1427" s="577"/>
      <c r="H1427" s="577"/>
      <c r="I1427" s="9" t="s">
        <v>1560</v>
      </c>
      <c r="J1427" s="1"/>
    </row>
    <row r="1428" spans="1:10" ht="48" customHeight="1" x14ac:dyDescent="0.2">
      <c r="A1428" s="26" t="s">
        <v>1621</v>
      </c>
      <c r="B1428" s="560" t="s">
        <v>1622</v>
      </c>
      <c r="C1428" s="558" t="s">
        <v>18</v>
      </c>
      <c r="D1428" s="212" t="s">
        <v>1559</v>
      </c>
      <c r="E1428" s="577"/>
      <c r="F1428" s="577">
        <f>0+82.033</f>
        <v>82.033000000000001</v>
      </c>
      <c r="G1428" s="577"/>
      <c r="H1428" s="577"/>
      <c r="I1428" s="9" t="s">
        <v>1560</v>
      </c>
      <c r="J1428" s="1"/>
    </row>
    <row r="1429" spans="1:10" ht="45" customHeight="1" x14ac:dyDescent="0.2">
      <c r="A1429" s="560" t="s">
        <v>1740</v>
      </c>
      <c r="B1429" s="560" t="s">
        <v>1741</v>
      </c>
      <c r="C1429" s="558" t="s">
        <v>1742</v>
      </c>
      <c r="D1429" s="212" t="s">
        <v>1559</v>
      </c>
      <c r="E1429" s="577">
        <v>700</v>
      </c>
      <c r="F1429" s="577"/>
      <c r="G1429" s="577"/>
      <c r="H1429" s="577"/>
      <c r="I1429" s="9" t="s">
        <v>1560</v>
      </c>
      <c r="J1429" s="1"/>
    </row>
    <row r="1430" spans="1:10" ht="11.25" customHeight="1" x14ac:dyDescent="0.2">
      <c r="E1430" s="224"/>
      <c r="F1430" s="224"/>
      <c r="G1430" s="224"/>
      <c r="H1430" s="225"/>
      <c r="I1430" s="9"/>
      <c r="J1430" s="1"/>
    </row>
    <row r="1431" spans="1:10" ht="12.75" customHeight="1" x14ac:dyDescent="0.2">
      <c r="A1431" s="601" t="s">
        <v>1623</v>
      </c>
      <c r="B1431" s="601"/>
      <c r="C1431" s="601"/>
      <c r="D1431" s="601"/>
      <c r="E1431" s="601"/>
      <c r="F1431" s="601"/>
      <c r="G1431" s="601"/>
      <c r="H1431" s="601"/>
      <c r="I1431" s="9" t="s">
        <v>11</v>
      </c>
      <c r="J1431" s="1"/>
    </row>
    <row r="1432" spans="1:10" ht="11.25" customHeight="1" x14ac:dyDescent="0.2">
      <c r="H1432" s="4"/>
      <c r="I1432" s="9"/>
      <c r="J1432" s="1"/>
    </row>
    <row r="1433" spans="1:10" ht="24.75" customHeight="1" x14ac:dyDescent="0.2">
      <c r="A1433" s="655" t="s">
        <v>4</v>
      </c>
      <c r="B1433" s="655" t="s">
        <v>5</v>
      </c>
      <c r="C1433" s="655" t="s">
        <v>6</v>
      </c>
      <c r="D1433" s="655" t="s">
        <v>7</v>
      </c>
      <c r="E1433" s="656" t="s">
        <v>1624</v>
      </c>
      <c r="F1433" s="657"/>
      <c r="G1433" s="657"/>
      <c r="H1433" s="605" t="s">
        <v>9</v>
      </c>
      <c r="I1433" s="9"/>
      <c r="J1433" s="1"/>
    </row>
    <row r="1434" spans="1:10" ht="11.25" customHeight="1" x14ac:dyDescent="0.2">
      <c r="A1434" s="655"/>
      <c r="B1434" s="655"/>
      <c r="C1434" s="655"/>
      <c r="D1434" s="655"/>
      <c r="E1434" s="659"/>
      <c r="F1434" s="660"/>
      <c r="G1434" s="660"/>
      <c r="H1434" s="605"/>
      <c r="I1434" s="9"/>
      <c r="J1434" s="1"/>
    </row>
    <row r="1435" spans="1:10" ht="17.25" customHeight="1" x14ac:dyDescent="0.2">
      <c r="A1435" s="655"/>
      <c r="B1435" s="655"/>
      <c r="C1435" s="655"/>
      <c r="D1435" s="655"/>
      <c r="E1435" s="655">
        <v>2017</v>
      </c>
      <c r="F1435" s="662">
        <v>2018</v>
      </c>
      <c r="G1435" s="701">
        <v>2019</v>
      </c>
      <c r="H1435" s="605"/>
      <c r="I1435" s="9"/>
      <c r="J1435" s="1"/>
    </row>
    <row r="1436" spans="1:10" ht="18.75" customHeight="1" x14ac:dyDescent="0.2">
      <c r="A1436" s="655"/>
      <c r="B1436" s="655"/>
      <c r="C1436" s="655"/>
      <c r="D1436" s="655"/>
      <c r="E1436" s="655"/>
      <c r="F1436" s="664"/>
      <c r="G1436" s="701"/>
      <c r="H1436" s="605"/>
      <c r="I1436" s="9"/>
      <c r="J1436" s="1"/>
    </row>
    <row r="1437" spans="1:10" ht="11.25" customHeight="1" x14ac:dyDescent="0.2">
      <c r="A1437" s="555">
        <v>1</v>
      </c>
      <c r="B1437" s="555">
        <v>2</v>
      </c>
      <c r="C1437" s="555">
        <v>3</v>
      </c>
      <c r="D1437" s="555">
        <v>4</v>
      </c>
      <c r="E1437" s="555">
        <v>5</v>
      </c>
      <c r="F1437" s="555">
        <v>6</v>
      </c>
      <c r="G1437" s="551">
        <v>7</v>
      </c>
      <c r="H1437" s="558">
        <v>8</v>
      </c>
      <c r="I1437" s="9"/>
      <c r="J1437" s="1"/>
    </row>
    <row r="1438" spans="1:10" ht="12.75" customHeight="1" x14ac:dyDescent="0.2">
      <c r="A1438" s="702" t="s">
        <v>1625</v>
      </c>
      <c r="B1438" s="703"/>
      <c r="C1438" s="703"/>
      <c r="D1438" s="703"/>
      <c r="E1438" s="703"/>
      <c r="F1438" s="703"/>
      <c r="G1438" s="703"/>
      <c r="H1438" s="704"/>
      <c r="I1438" s="9"/>
      <c r="J1438" s="1"/>
    </row>
    <row r="1439" spans="1:10" ht="23.25" customHeight="1" x14ac:dyDescent="0.2">
      <c r="A1439" s="705" t="s">
        <v>1626</v>
      </c>
      <c r="B1439" s="26" t="s">
        <v>1627</v>
      </c>
      <c r="C1439" s="554" t="s">
        <v>967</v>
      </c>
      <c r="D1439" s="554" t="s">
        <v>1628</v>
      </c>
      <c r="E1439" s="31">
        <v>29</v>
      </c>
      <c r="F1439" s="31">
        <v>29</v>
      </c>
      <c r="G1439" s="123">
        <v>29</v>
      </c>
      <c r="H1439" s="26"/>
      <c r="I1439" s="9" t="s">
        <v>144</v>
      </c>
      <c r="J1439" s="1"/>
    </row>
    <row r="1440" spans="1:10" ht="23.25" customHeight="1" x14ac:dyDescent="0.2">
      <c r="A1440" s="706"/>
      <c r="B1440" s="26" t="s">
        <v>1629</v>
      </c>
      <c r="C1440" s="554" t="s">
        <v>967</v>
      </c>
      <c r="D1440" s="554" t="s">
        <v>1628</v>
      </c>
      <c r="E1440" s="31">
        <v>29</v>
      </c>
      <c r="F1440" s="31">
        <v>29</v>
      </c>
      <c r="G1440" s="123">
        <v>29</v>
      </c>
      <c r="H1440" s="26"/>
      <c r="I1440" s="9" t="s">
        <v>144</v>
      </c>
      <c r="J1440" s="1"/>
    </row>
    <row r="1441" spans="1:10" ht="23.25" customHeight="1" x14ac:dyDescent="0.2">
      <c r="A1441" s="706"/>
      <c r="B1441" s="26" t="s">
        <v>1630</v>
      </c>
      <c r="C1441" s="554" t="s">
        <v>967</v>
      </c>
      <c r="D1441" s="554" t="s">
        <v>1628</v>
      </c>
      <c r="E1441" s="134">
        <v>187.53</v>
      </c>
      <c r="F1441" s="31"/>
      <c r="G1441" s="123"/>
      <c r="H1441" s="31"/>
      <c r="I1441" s="9" t="s">
        <v>144</v>
      </c>
      <c r="J1441" s="1"/>
    </row>
    <row r="1442" spans="1:10" ht="23.25" customHeight="1" x14ac:dyDescent="0.2">
      <c r="A1442" s="706"/>
      <c r="B1442" s="26" t="s">
        <v>1631</v>
      </c>
      <c r="C1442" s="554" t="s">
        <v>967</v>
      </c>
      <c r="D1442" s="554" t="s">
        <v>1628</v>
      </c>
      <c r="E1442" s="134">
        <v>190</v>
      </c>
      <c r="F1442" s="31"/>
      <c r="G1442" s="123"/>
      <c r="H1442" s="31"/>
      <c r="I1442" s="9" t="s">
        <v>144</v>
      </c>
      <c r="J1442" s="1"/>
    </row>
    <row r="1443" spans="1:10" ht="23.25" customHeight="1" x14ac:dyDescent="0.2">
      <c r="A1443" s="706"/>
      <c r="B1443" s="26" t="s">
        <v>1632</v>
      </c>
      <c r="C1443" s="554" t="s">
        <v>967</v>
      </c>
      <c r="D1443" s="554" t="s">
        <v>1628</v>
      </c>
      <c r="E1443" s="31">
        <v>50</v>
      </c>
      <c r="F1443" s="31"/>
      <c r="G1443" s="123"/>
      <c r="H1443" s="31"/>
      <c r="I1443" s="9" t="s">
        <v>144</v>
      </c>
      <c r="J1443" s="1"/>
    </row>
    <row r="1444" spans="1:10" ht="23.25" customHeight="1" x14ac:dyDescent="0.2">
      <c r="A1444" s="706"/>
      <c r="B1444" s="26" t="s">
        <v>1633</v>
      </c>
      <c r="C1444" s="554" t="s">
        <v>967</v>
      </c>
      <c r="D1444" s="554" t="s">
        <v>1628</v>
      </c>
      <c r="E1444" s="31">
        <v>229.5</v>
      </c>
      <c r="F1444" s="31"/>
      <c r="G1444" s="123"/>
      <c r="H1444" s="31"/>
      <c r="I1444" s="9" t="s">
        <v>144</v>
      </c>
      <c r="J1444" s="1"/>
    </row>
    <row r="1445" spans="1:10" ht="23.25" customHeight="1" x14ac:dyDescent="0.2">
      <c r="A1445" s="706"/>
      <c r="B1445" s="26" t="s">
        <v>1634</v>
      </c>
      <c r="C1445" s="554" t="s">
        <v>967</v>
      </c>
      <c r="D1445" s="554" t="s">
        <v>1628</v>
      </c>
      <c r="E1445" s="31">
        <v>117.5</v>
      </c>
      <c r="F1445" s="31"/>
      <c r="G1445" s="123"/>
      <c r="H1445" s="31"/>
      <c r="I1445" s="9" t="s">
        <v>144</v>
      </c>
      <c r="J1445" s="1"/>
    </row>
    <row r="1446" spans="1:10" ht="23.25" customHeight="1" x14ac:dyDescent="0.2">
      <c r="A1446" s="706"/>
      <c r="B1446" s="26" t="s">
        <v>1635</v>
      </c>
      <c r="C1446" s="554" t="s">
        <v>967</v>
      </c>
      <c r="D1446" s="554" t="s">
        <v>1628</v>
      </c>
      <c r="E1446" s="31">
        <v>350</v>
      </c>
      <c r="F1446" s="31"/>
      <c r="G1446" s="123"/>
      <c r="H1446" s="31"/>
      <c r="I1446" s="9" t="s">
        <v>144</v>
      </c>
      <c r="J1446" s="1"/>
    </row>
    <row r="1447" spans="1:10" ht="23.25" customHeight="1" x14ac:dyDescent="0.2">
      <c r="A1447" s="706"/>
      <c r="B1447" s="26" t="s">
        <v>1636</v>
      </c>
      <c r="C1447" s="554" t="s">
        <v>967</v>
      </c>
      <c r="D1447" s="554" t="s">
        <v>1628</v>
      </c>
      <c r="E1447" s="31"/>
      <c r="F1447" s="31">
        <v>304</v>
      </c>
      <c r="G1447" s="123"/>
      <c r="H1447" s="31"/>
      <c r="I1447" s="9" t="s">
        <v>144</v>
      </c>
      <c r="J1447" s="1"/>
    </row>
    <row r="1448" spans="1:10" ht="23.25" customHeight="1" x14ac:dyDescent="0.2">
      <c r="A1448" s="707"/>
      <c r="B1448" s="26" t="s">
        <v>1637</v>
      </c>
      <c r="C1448" s="554" t="s">
        <v>967</v>
      </c>
      <c r="D1448" s="554" t="s">
        <v>1628</v>
      </c>
      <c r="E1448" s="31"/>
      <c r="F1448" s="31"/>
      <c r="G1448" s="123">
        <v>950</v>
      </c>
      <c r="H1448" s="31"/>
      <c r="I1448" s="9" t="s">
        <v>144</v>
      </c>
      <c r="J1448" s="1"/>
    </row>
    <row r="1449" spans="1:10" ht="12" customHeight="1" x14ac:dyDescent="0.2">
      <c r="A1449" s="708" t="s">
        <v>1638</v>
      </c>
      <c r="B1449" s="646"/>
      <c r="C1449" s="646"/>
      <c r="D1449" s="646"/>
      <c r="E1449" s="646"/>
      <c r="F1449" s="646"/>
      <c r="G1449" s="646"/>
      <c r="H1449" s="709"/>
      <c r="I1449" s="9"/>
      <c r="J1449" s="1"/>
    </row>
    <row r="1450" spans="1:10" ht="22.5" customHeight="1" x14ac:dyDescent="0.2">
      <c r="A1450" s="653" t="s">
        <v>1639</v>
      </c>
      <c r="B1450" s="26" t="s">
        <v>1640</v>
      </c>
      <c r="C1450" s="558" t="s">
        <v>348</v>
      </c>
      <c r="D1450" s="554" t="s">
        <v>1628</v>
      </c>
      <c r="E1450" s="31"/>
      <c r="F1450" s="31">
        <v>185</v>
      </c>
      <c r="G1450" s="123">
        <v>195</v>
      </c>
      <c r="H1450" s="26"/>
      <c r="I1450" s="9" t="s">
        <v>144</v>
      </c>
      <c r="J1450" s="1"/>
    </row>
    <row r="1451" spans="1:10" ht="22.5" customHeight="1" x14ac:dyDescent="0.2">
      <c r="A1451" s="632"/>
      <c r="B1451" s="26" t="s">
        <v>1641</v>
      </c>
      <c r="C1451" s="558" t="s">
        <v>348</v>
      </c>
      <c r="D1451" s="554" t="s">
        <v>1628</v>
      </c>
      <c r="E1451" s="31">
        <v>502</v>
      </c>
      <c r="F1451" s="31"/>
      <c r="G1451" s="123"/>
      <c r="H1451" s="26"/>
      <c r="I1451" s="9" t="s">
        <v>144</v>
      </c>
      <c r="J1451" s="1"/>
    </row>
    <row r="1452" spans="1:10" ht="30" customHeight="1" x14ac:dyDescent="0.2">
      <c r="A1452" s="632"/>
      <c r="B1452" s="26" t="s">
        <v>1642</v>
      </c>
      <c r="C1452" s="558" t="s">
        <v>348</v>
      </c>
      <c r="D1452" s="554" t="s">
        <v>1628</v>
      </c>
      <c r="E1452" s="31"/>
      <c r="F1452" s="31"/>
      <c r="G1452" s="123">
        <v>878</v>
      </c>
      <c r="H1452" s="26"/>
      <c r="I1452" s="9" t="s">
        <v>144</v>
      </c>
      <c r="J1452" s="1"/>
    </row>
    <row r="1453" spans="1:10" ht="33.75" customHeight="1" x14ac:dyDescent="0.2">
      <c r="A1453" s="632"/>
      <c r="B1453" s="26" t="s">
        <v>1643</v>
      </c>
      <c r="C1453" s="558" t="s">
        <v>348</v>
      </c>
      <c r="D1453" s="554" t="s">
        <v>1628</v>
      </c>
      <c r="E1453" s="134">
        <v>15.48</v>
      </c>
      <c r="F1453" s="31"/>
      <c r="G1453" s="123"/>
      <c r="H1453" s="26"/>
      <c r="I1453" s="9" t="s">
        <v>144</v>
      </c>
      <c r="J1453" s="1"/>
    </row>
    <row r="1454" spans="1:10" ht="22.5" customHeight="1" x14ac:dyDescent="0.2">
      <c r="A1454" s="632"/>
      <c r="B1454" s="26" t="s">
        <v>1644</v>
      </c>
      <c r="C1454" s="558" t="s">
        <v>348</v>
      </c>
      <c r="D1454" s="554" t="s">
        <v>1628</v>
      </c>
      <c r="E1454" s="31">
        <v>47</v>
      </c>
      <c r="F1454" s="31"/>
      <c r="G1454" s="123"/>
      <c r="H1454" s="26"/>
      <c r="I1454" s="9" t="s">
        <v>144</v>
      </c>
      <c r="J1454" s="1"/>
    </row>
    <row r="1455" spans="1:10" ht="44.25" customHeight="1" x14ac:dyDescent="0.2">
      <c r="A1455" s="632"/>
      <c r="B1455" s="26" t="s">
        <v>1645</v>
      </c>
      <c r="C1455" s="94" t="s">
        <v>367</v>
      </c>
      <c r="D1455" s="554" t="s">
        <v>391</v>
      </c>
      <c r="E1455" s="577">
        <v>265.3</v>
      </c>
      <c r="F1455" s="54"/>
      <c r="G1455" s="122"/>
      <c r="H1455" s="558"/>
      <c r="I1455" s="1" t="s">
        <v>392</v>
      </c>
      <c r="J1455" s="1"/>
    </row>
    <row r="1456" spans="1:10" ht="24.75" customHeight="1" x14ac:dyDescent="0.2">
      <c r="A1456" s="632"/>
      <c r="B1456" s="52" t="s">
        <v>1646</v>
      </c>
      <c r="C1456" s="226" t="s">
        <v>367</v>
      </c>
      <c r="D1456" s="550" t="s">
        <v>391</v>
      </c>
      <c r="E1456" s="54">
        <v>565</v>
      </c>
      <c r="F1456" s="54">
        <v>1500</v>
      </c>
      <c r="G1456" s="122"/>
      <c r="H1456" s="70"/>
      <c r="I1456" s="1" t="s">
        <v>392</v>
      </c>
      <c r="J1456" s="1"/>
    </row>
    <row r="1457" spans="1:10" ht="21" customHeight="1" x14ac:dyDescent="0.2">
      <c r="A1457" s="632"/>
      <c r="B1457" s="26" t="s">
        <v>1647</v>
      </c>
      <c r="C1457" s="73" t="s">
        <v>348</v>
      </c>
      <c r="D1457" s="554" t="s">
        <v>391</v>
      </c>
      <c r="E1457" s="577"/>
      <c r="F1457" s="577"/>
      <c r="G1457" s="89">
        <v>400</v>
      </c>
      <c r="H1457" s="577"/>
      <c r="I1457" s="1" t="s">
        <v>392</v>
      </c>
      <c r="J1457" s="1"/>
    </row>
    <row r="1458" spans="1:10" ht="22.5" customHeight="1" x14ac:dyDescent="0.2">
      <c r="A1458" s="632"/>
      <c r="B1458" s="26" t="s">
        <v>1648</v>
      </c>
      <c r="C1458" s="73" t="s">
        <v>348</v>
      </c>
      <c r="D1458" s="554" t="s">
        <v>391</v>
      </c>
      <c r="E1458" s="577"/>
      <c r="F1458" s="577"/>
      <c r="G1458" s="89">
        <v>25</v>
      </c>
      <c r="H1458" s="577"/>
      <c r="I1458" s="1" t="s">
        <v>392</v>
      </c>
      <c r="J1458" s="1"/>
    </row>
    <row r="1459" spans="1:10" ht="24" customHeight="1" x14ac:dyDescent="0.2">
      <c r="A1459" s="632"/>
      <c r="B1459" s="26" t="s">
        <v>1649</v>
      </c>
      <c r="C1459" s="73" t="s">
        <v>348</v>
      </c>
      <c r="D1459" s="554" t="s">
        <v>391</v>
      </c>
      <c r="E1459" s="577"/>
      <c r="F1459" s="109">
        <v>200</v>
      </c>
      <c r="G1459" s="89"/>
      <c r="H1459" s="577"/>
      <c r="I1459" s="1" t="s">
        <v>392</v>
      </c>
      <c r="J1459" s="1"/>
    </row>
    <row r="1460" spans="1:10" ht="24" customHeight="1" x14ac:dyDescent="0.2">
      <c r="A1460" s="632"/>
      <c r="B1460" s="26" t="s">
        <v>1650</v>
      </c>
      <c r="C1460" s="73" t="s">
        <v>348</v>
      </c>
      <c r="D1460" s="554" t="s">
        <v>391</v>
      </c>
      <c r="E1460" s="577"/>
      <c r="F1460" s="109">
        <v>900</v>
      </c>
      <c r="G1460" s="89"/>
      <c r="H1460" s="577"/>
      <c r="I1460" s="1" t="s">
        <v>392</v>
      </c>
      <c r="J1460" s="1"/>
    </row>
    <row r="1461" spans="1:10" ht="63.75" customHeight="1" x14ac:dyDescent="0.2">
      <c r="A1461" s="632"/>
      <c r="B1461" s="26" t="s">
        <v>1651</v>
      </c>
      <c r="C1461" s="577" t="s">
        <v>1652</v>
      </c>
      <c r="D1461" s="558" t="s">
        <v>1091</v>
      </c>
      <c r="E1461" s="577"/>
      <c r="F1461" s="113">
        <v>874.5</v>
      </c>
      <c r="G1461" s="114"/>
      <c r="H1461" s="16"/>
      <c r="I1461" s="1" t="s">
        <v>1088</v>
      </c>
      <c r="J1461" s="1"/>
    </row>
    <row r="1462" spans="1:10" ht="42.75" customHeight="1" x14ac:dyDescent="0.2">
      <c r="A1462" s="632"/>
      <c r="B1462" s="26" t="s">
        <v>1653</v>
      </c>
      <c r="C1462" s="577" t="s">
        <v>1652</v>
      </c>
      <c r="D1462" s="558" t="s">
        <v>1091</v>
      </c>
      <c r="E1462" s="577">
        <v>100</v>
      </c>
      <c r="F1462" s="16"/>
      <c r="G1462" s="114"/>
      <c r="H1462" s="16"/>
      <c r="I1462" s="1" t="s">
        <v>1088</v>
      </c>
      <c r="J1462" s="1"/>
    </row>
    <row r="1463" spans="1:10" ht="43.5" customHeight="1" x14ac:dyDescent="0.2">
      <c r="A1463" s="632"/>
      <c r="B1463" s="26" t="s">
        <v>1654</v>
      </c>
      <c r="C1463" s="577" t="s">
        <v>1652</v>
      </c>
      <c r="D1463" s="558" t="s">
        <v>1091</v>
      </c>
      <c r="E1463" s="577">
        <v>100</v>
      </c>
      <c r="F1463" s="16"/>
      <c r="G1463" s="114"/>
      <c r="H1463" s="16"/>
      <c r="I1463" s="1" t="s">
        <v>1088</v>
      </c>
      <c r="J1463" s="1"/>
    </row>
    <row r="1464" spans="1:10" ht="30.75" customHeight="1" x14ac:dyDescent="0.2">
      <c r="A1464" s="632"/>
      <c r="B1464" s="26" t="s">
        <v>1655</v>
      </c>
      <c r="C1464" s="577" t="s">
        <v>1656</v>
      </c>
      <c r="D1464" s="558" t="s">
        <v>1137</v>
      </c>
      <c r="E1464" s="577">
        <v>20</v>
      </c>
      <c r="F1464" s="16"/>
      <c r="G1464" s="114"/>
      <c r="H1464" s="16"/>
      <c r="I1464" s="1" t="s">
        <v>1088</v>
      </c>
      <c r="J1464" s="1"/>
    </row>
    <row r="1465" spans="1:10" ht="33.75" customHeight="1" x14ac:dyDescent="0.2">
      <c r="A1465" s="632"/>
      <c r="B1465" s="26" t="s">
        <v>1657</v>
      </c>
      <c r="C1465" s="577" t="s">
        <v>1656</v>
      </c>
      <c r="D1465" s="558" t="s">
        <v>1087</v>
      </c>
      <c r="E1465" s="577">
        <v>20</v>
      </c>
      <c r="F1465" s="16"/>
      <c r="G1465" s="114"/>
      <c r="H1465" s="16"/>
      <c r="I1465" s="1" t="s">
        <v>1088</v>
      </c>
      <c r="J1465" s="1"/>
    </row>
    <row r="1466" spans="1:10" ht="32.25" customHeight="1" x14ac:dyDescent="0.2">
      <c r="A1466" s="690"/>
      <c r="B1466" s="26" t="s">
        <v>1658</v>
      </c>
      <c r="C1466" s="577" t="s">
        <v>1656</v>
      </c>
      <c r="D1466" s="558" t="s">
        <v>1091</v>
      </c>
      <c r="E1466" s="577">
        <v>60</v>
      </c>
      <c r="F1466" s="16"/>
      <c r="G1466" s="114"/>
      <c r="H1466" s="16"/>
      <c r="I1466" s="1" t="s">
        <v>1088</v>
      </c>
      <c r="J1466" s="1"/>
    </row>
    <row r="1467" spans="1:10" ht="25.5" customHeight="1" x14ac:dyDescent="0.2">
      <c r="A1467" s="698" t="s">
        <v>1659</v>
      </c>
      <c r="B1467" s="560" t="s">
        <v>1660</v>
      </c>
      <c r="C1467" s="558" t="s">
        <v>367</v>
      </c>
      <c r="D1467" s="212" t="s">
        <v>1559</v>
      </c>
      <c r="E1467" s="29">
        <v>39</v>
      </c>
      <c r="F1467" s="16"/>
      <c r="G1467" s="114"/>
      <c r="H1467" s="558"/>
      <c r="I1467" s="9" t="s">
        <v>1560</v>
      </c>
      <c r="J1467" s="1"/>
    </row>
    <row r="1468" spans="1:10" ht="24.75" customHeight="1" x14ac:dyDescent="0.2">
      <c r="A1468" s="612"/>
      <c r="B1468" s="26" t="s">
        <v>1661</v>
      </c>
      <c r="C1468" s="554" t="s">
        <v>348</v>
      </c>
      <c r="D1468" s="554" t="s">
        <v>1662</v>
      </c>
      <c r="E1468" s="31">
        <v>200</v>
      </c>
      <c r="F1468" s="16"/>
      <c r="G1468" s="114"/>
      <c r="H1468" s="558"/>
      <c r="I1468" s="9" t="s">
        <v>396</v>
      </c>
      <c r="J1468" s="1"/>
    </row>
    <row r="1469" spans="1:10" ht="42.75" customHeight="1" x14ac:dyDescent="0.2">
      <c r="A1469" s="699"/>
      <c r="B1469" s="26" t="s">
        <v>1663</v>
      </c>
      <c r="C1469" s="558" t="s">
        <v>367</v>
      </c>
      <c r="D1469" s="212" t="s">
        <v>391</v>
      </c>
      <c r="E1469" s="577">
        <v>895</v>
      </c>
      <c r="F1469" s="577">
        <v>533</v>
      </c>
      <c r="G1469" s="89">
        <v>265</v>
      </c>
      <c r="H1469" s="558"/>
      <c r="I1469" s="1" t="s">
        <v>392</v>
      </c>
      <c r="J1469" s="1"/>
    </row>
    <row r="1470" spans="1:10" ht="22.5" customHeight="1" x14ac:dyDescent="0.2">
      <c r="A1470" s="699"/>
      <c r="B1470" s="560" t="s">
        <v>1661</v>
      </c>
      <c r="C1470" s="554" t="s">
        <v>367</v>
      </c>
      <c r="D1470" s="554" t="s">
        <v>1664</v>
      </c>
      <c r="E1470" s="31">
        <v>292</v>
      </c>
      <c r="F1470" s="16"/>
      <c r="G1470" s="114"/>
      <c r="H1470" s="558"/>
      <c r="I1470" s="9" t="s">
        <v>1665</v>
      </c>
      <c r="J1470" s="1"/>
    </row>
    <row r="1471" spans="1:10" ht="33.75" customHeight="1" x14ac:dyDescent="0.2">
      <c r="A1471" s="699"/>
      <c r="B1471" s="560" t="s">
        <v>1666</v>
      </c>
      <c r="C1471" s="554" t="s">
        <v>367</v>
      </c>
      <c r="D1471" s="554" t="s">
        <v>1664</v>
      </c>
      <c r="E1471" s="31">
        <v>235.9</v>
      </c>
      <c r="F1471" s="16"/>
      <c r="G1471" s="114"/>
      <c r="H1471" s="558"/>
      <c r="I1471" s="9" t="s">
        <v>1665</v>
      </c>
      <c r="J1471" s="1"/>
    </row>
    <row r="1472" spans="1:10" ht="22.5" x14ac:dyDescent="0.2">
      <c r="A1472" s="699"/>
      <c r="B1472" s="59" t="s">
        <v>1667</v>
      </c>
      <c r="C1472" s="558" t="s">
        <v>348</v>
      </c>
      <c r="D1472" s="558" t="s">
        <v>1668</v>
      </c>
      <c r="E1472" s="577">
        <v>105</v>
      </c>
      <c r="F1472" s="558">
        <v>110.77500000000001</v>
      </c>
      <c r="G1472" s="86">
        <v>116.535</v>
      </c>
      <c r="H1472" s="558"/>
      <c r="I1472" s="1" t="s">
        <v>1669</v>
      </c>
      <c r="J1472" s="1"/>
    </row>
    <row r="1473" spans="1:10" ht="22.5" customHeight="1" x14ac:dyDescent="0.2">
      <c r="A1473" s="699"/>
      <c r="B1473" s="26" t="s">
        <v>1670</v>
      </c>
      <c r="C1473" s="577" t="s">
        <v>1656</v>
      </c>
      <c r="D1473" s="558" t="s">
        <v>1091</v>
      </c>
      <c r="E1473" s="577">
        <v>196.5</v>
      </c>
      <c r="F1473" s="113">
        <v>524.5</v>
      </c>
      <c r="G1473" s="114"/>
      <c r="H1473" s="16"/>
      <c r="I1473" s="1" t="s">
        <v>1088</v>
      </c>
      <c r="J1473" s="1"/>
    </row>
    <row r="1474" spans="1:10" ht="45" customHeight="1" x14ac:dyDescent="0.2">
      <c r="A1474" s="699"/>
      <c r="B1474" s="26" t="s">
        <v>1671</v>
      </c>
      <c r="C1474" s="577" t="s">
        <v>1656</v>
      </c>
      <c r="D1474" s="558" t="s">
        <v>1137</v>
      </c>
      <c r="E1474" s="577">
        <v>61</v>
      </c>
      <c r="F1474" s="16"/>
      <c r="G1474" s="114"/>
      <c r="H1474" s="16"/>
      <c r="I1474" s="1" t="s">
        <v>1088</v>
      </c>
      <c r="J1474" s="1"/>
    </row>
    <row r="1475" spans="1:10" ht="23.25" customHeight="1" x14ac:dyDescent="0.2">
      <c r="A1475" s="612"/>
      <c r="B1475" s="26" t="s">
        <v>1672</v>
      </c>
      <c r="C1475" s="554" t="s">
        <v>1673</v>
      </c>
      <c r="D1475" s="554" t="s">
        <v>1662</v>
      </c>
      <c r="E1475" s="134">
        <v>80</v>
      </c>
      <c r="F1475" s="16"/>
      <c r="G1475" s="114"/>
      <c r="H1475" s="558"/>
      <c r="I1475" s="9" t="s">
        <v>396</v>
      </c>
      <c r="J1475" s="1"/>
    </row>
    <row r="1476" spans="1:10" ht="33.75" customHeight="1" x14ac:dyDescent="0.2">
      <c r="A1476" s="632" t="s">
        <v>1674</v>
      </c>
      <c r="B1476" s="26" t="s">
        <v>1675</v>
      </c>
      <c r="C1476" s="554" t="s">
        <v>348</v>
      </c>
      <c r="D1476" s="554" t="s">
        <v>1662</v>
      </c>
      <c r="E1476" s="134">
        <v>65</v>
      </c>
      <c r="F1476" s="16"/>
      <c r="G1476" s="16"/>
      <c r="H1476" s="16"/>
      <c r="I1476" s="9" t="s">
        <v>396</v>
      </c>
      <c r="J1476" s="1"/>
    </row>
    <row r="1477" spans="1:10" ht="33.75" customHeight="1" x14ac:dyDescent="0.2">
      <c r="A1477" s="632"/>
      <c r="B1477" s="26" t="s">
        <v>1676</v>
      </c>
      <c r="C1477" s="554" t="s">
        <v>348</v>
      </c>
      <c r="D1477" s="554" t="s">
        <v>1662</v>
      </c>
      <c r="E1477" s="134">
        <v>40</v>
      </c>
      <c r="F1477" s="16"/>
      <c r="G1477" s="114"/>
      <c r="H1477" s="16"/>
      <c r="I1477" s="9" t="s">
        <v>396</v>
      </c>
      <c r="J1477" s="1"/>
    </row>
    <row r="1478" spans="1:10" ht="33.75" customHeight="1" x14ac:dyDescent="0.2">
      <c r="A1478" s="632"/>
      <c r="B1478" s="560" t="s">
        <v>1677</v>
      </c>
      <c r="C1478" s="558" t="s">
        <v>367</v>
      </c>
      <c r="D1478" s="554" t="s">
        <v>391</v>
      </c>
      <c r="E1478" s="577"/>
      <c r="F1478" s="577"/>
      <c r="G1478" s="89">
        <v>15</v>
      </c>
      <c r="H1478" s="558"/>
      <c r="I1478" s="9" t="s">
        <v>392</v>
      </c>
      <c r="J1478" s="1"/>
    </row>
    <row r="1479" spans="1:10" ht="33.75" customHeight="1" x14ac:dyDescent="0.2">
      <c r="A1479" s="632"/>
      <c r="B1479" s="553" t="s">
        <v>1678</v>
      </c>
      <c r="C1479" s="558" t="s">
        <v>367</v>
      </c>
      <c r="D1479" s="554" t="s">
        <v>391</v>
      </c>
      <c r="E1479" s="132">
        <v>315</v>
      </c>
      <c r="F1479" s="185">
        <v>485</v>
      </c>
      <c r="G1479" s="186">
        <v>600</v>
      </c>
      <c r="H1479" s="95"/>
      <c r="I1479" s="1" t="s">
        <v>392</v>
      </c>
      <c r="J1479" s="1"/>
    </row>
    <row r="1480" spans="1:10" ht="45" customHeight="1" x14ac:dyDescent="0.2">
      <c r="A1480" s="632"/>
      <c r="B1480" s="103" t="s">
        <v>1679</v>
      </c>
      <c r="C1480" s="95" t="s">
        <v>367</v>
      </c>
      <c r="D1480" s="223" t="s">
        <v>1680</v>
      </c>
      <c r="E1480" s="227"/>
      <c r="F1480" s="227">
        <v>100</v>
      </c>
      <c r="G1480" s="228"/>
      <c r="H1480" s="558"/>
      <c r="I1480" s="9" t="s">
        <v>392</v>
      </c>
      <c r="J1480" s="1"/>
    </row>
    <row r="1481" spans="1:10" ht="33.75" customHeight="1" x14ac:dyDescent="0.2">
      <c r="A1481" s="632"/>
      <c r="B1481" s="26" t="s">
        <v>1681</v>
      </c>
      <c r="C1481" s="577" t="s">
        <v>348</v>
      </c>
      <c r="D1481" s="558" t="s">
        <v>1091</v>
      </c>
      <c r="E1481" s="577">
        <v>91.5</v>
      </c>
      <c r="F1481" s="16"/>
      <c r="G1481" s="114"/>
      <c r="H1481" s="16"/>
      <c r="I1481" s="1" t="s">
        <v>1088</v>
      </c>
      <c r="J1481" s="1"/>
    </row>
    <row r="1482" spans="1:10" ht="37.5" customHeight="1" x14ac:dyDescent="0.2">
      <c r="A1482" s="632"/>
      <c r="B1482" s="26" t="s">
        <v>1682</v>
      </c>
      <c r="C1482" s="577" t="s">
        <v>348</v>
      </c>
      <c r="D1482" s="558" t="s">
        <v>1137</v>
      </c>
      <c r="E1482" s="577">
        <v>19</v>
      </c>
      <c r="F1482" s="16"/>
      <c r="G1482" s="114"/>
      <c r="H1482" s="558"/>
      <c r="I1482" s="1" t="s">
        <v>1088</v>
      </c>
      <c r="J1482" s="1"/>
    </row>
    <row r="1483" spans="1:10" ht="32.25" customHeight="1" x14ac:dyDescent="0.2">
      <c r="A1483" s="632"/>
      <c r="B1483" s="26" t="s">
        <v>1683</v>
      </c>
      <c r="C1483" s="558" t="s">
        <v>1656</v>
      </c>
      <c r="D1483" s="558" t="s">
        <v>1087</v>
      </c>
      <c r="E1483" s="577">
        <v>18</v>
      </c>
      <c r="F1483" s="29"/>
      <c r="G1483" s="213"/>
      <c r="H1483" s="29"/>
      <c r="I1483" s="1" t="s">
        <v>1088</v>
      </c>
      <c r="J1483" s="1"/>
    </row>
    <row r="1484" spans="1:10" ht="45" customHeight="1" x14ac:dyDescent="0.2">
      <c r="A1484" s="632"/>
      <c r="B1484" s="26" t="s">
        <v>1684</v>
      </c>
      <c r="C1484" s="558" t="s">
        <v>1656</v>
      </c>
      <c r="D1484" s="558" t="s">
        <v>1137</v>
      </c>
      <c r="E1484" s="577">
        <v>18</v>
      </c>
      <c r="F1484" s="29"/>
      <c r="G1484" s="213"/>
      <c r="H1484" s="29"/>
      <c r="I1484" s="1" t="s">
        <v>1088</v>
      </c>
      <c r="J1484" s="1"/>
    </row>
    <row r="1485" spans="1:10" ht="21.75" customHeight="1" x14ac:dyDescent="0.2">
      <c r="A1485" s="632"/>
      <c r="B1485" s="26" t="s">
        <v>1685</v>
      </c>
      <c r="C1485" s="558" t="s">
        <v>367</v>
      </c>
      <c r="D1485" s="554" t="s">
        <v>391</v>
      </c>
      <c r="E1485" s="577"/>
      <c r="F1485" s="54">
        <v>100</v>
      </c>
      <c r="G1485" s="122">
        <v>100</v>
      </c>
      <c r="H1485" s="558"/>
      <c r="I1485" s="1" t="s">
        <v>392</v>
      </c>
      <c r="J1485" s="1"/>
    </row>
    <row r="1486" spans="1:10" ht="33.75" customHeight="1" x14ac:dyDescent="0.2">
      <c r="A1486" s="632"/>
      <c r="B1486" s="26" t="s">
        <v>1686</v>
      </c>
      <c r="C1486" s="558" t="s">
        <v>367</v>
      </c>
      <c r="D1486" s="212" t="s">
        <v>1680</v>
      </c>
      <c r="E1486" s="108">
        <v>754.9</v>
      </c>
      <c r="F1486" s="214"/>
      <c r="G1486" s="215"/>
      <c r="H1486" s="558"/>
      <c r="I1486" s="1" t="s">
        <v>392</v>
      </c>
      <c r="J1486" s="1"/>
    </row>
    <row r="1487" spans="1:10" ht="22.5" customHeight="1" x14ac:dyDescent="0.2">
      <c r="A1487" s="632"/>
      <c r="B1487" s="26" t="s">
        <v>1687</v>
      </c>
      <c r="C1487" s="558" t="s">
        <v>367</v>
      </c>
      <c r="D1487" s="212" t="s">
        <v>1680</v>
      </c>
      <c r="E1487" s="108">
        <v>90</v>
      </c>
      <c r="F1487" s="214"/>
      <c r="G1487" s="215"/>
      <c r="H1487" s="558"/>
      <c r="I1487" s="1" t="s">
        <v>392</v>
      </c>
      <c r="J1487" s="1"/>
    </row>
    <row r="1488" spans="1:10" ht="22.5" customHeight="1" x14ac:dyDescent="0.2">
      <c r="A1488" s="632"/>
      <c r="B1488" s="26" t="s">
        <v>1688</v>
      </c>
      <c r="C1488" s="558" t="s">
        <v>367</v>
      </c>
      <c r="D1488" s="212" t="s">
        <v>1680</v>
      </c>
      <c r="E1488" s="108">
        <v>154</v>
      </c>
      <c r="F1488" s="214"/>
      <c r="G1488" s="215"/>
      <c r="H1488" s="558"/>
      <c r="I1488" s="1" t="s">
        <v>392</v>
      </c>
      <c r="J1488" s="1"/>
    </row>
    <row r="1489" spans="1:10" ht="24.75" customHeight="1" x14ac:dyDescent="0.2">
      <c r="A1489" s="632"/>
      <c r="B1489" s="26" t="s">
        <v>1689</v>
      </c>
      <c r="C1489" s="73" t="s">
        <v>348</v>
      </c>
      <c r="D1489" s="554" t="s">
        <v>391</v>
      </c>
      <c r="E1489" s="577"/>
      <c r="F1489" s="577">
        <v>100</v>
      </c>
      <c r="G1489" s="89"/>
      <c r="H1489" s="577"/>
      <c r="I1489" s="1" t="s">
        <v>392</v>
      </c>
      <c r="J1489" s="1"/>
    </row>
    <row r="1490" spans="1:10" ht="24.75" customHeight="1" x14ac:dyDescent="0.2">
      <c r="A1490" s="632"/>
      <c r="B1490" s="26" t="s">
        <v>1690</v>
      </c>
      <c r="C1490" s="73" t="s">
        <v>348</v>
      </c>
      <c r="D1490" s="554" t="s">
        <v>391</v>
      </c>
      <c r="E1490" s="577"/>
      <c r="F1490" s="109">
        <v>90</v>
      </c>
      <c r="G1490" s="89"/>
      <c r="H1490" s="577"/>
      <c r="I1490" s="1" t="s">
        <v>392</v>
      </c>
      <c r="J1490" s="1"/>
    </row>
    <row r="1491" spans="1:10" ht="24.75" customHeight="1" x14ac:dyDescent="0.2">
      <c r="A1491" s="690"/>
      <c r="B1491" s="26" t="s">
        <v>1691</v>
      </c>
      <c r="C1491" s="73" t="s">
        <v>348</v>
      </c>
      <c r="D1491" s="554" t="s">
        <v>391</v>
      </c>
      <c r="E1491" s="577"/>
      <c r="F1491" s="577"/>
      <c r="G1491" s="89">
        <v>700</v>
      </c>
      <c r="H1491" s="577"/>
      <c r="I1491" s="1" t="s">
        <v>392</v>
      </c>
      <c r="J1491" s="1"/>
    </row>
    <row r="1492" spans="1:10" ht="24.75" customHeight="1" x14ac:dyDescent="0.2">
      <c r="A1492" s="694" t="s">
        <v>1692</v>
      </c>
      <c r="B1492" s="560" t="s">
        <v>1693</v>
      </c>
      <c r="C1492" s="558" t="s">
        <v>367</v>
      </c>
      <c r="D1492" s="558" t="s">
        <v>1694</v>
      </c>
      <c r="E1492" s="577">
        <v>180</v>
      </c>
      <c r="F1492" s="577">
        <v>77</v>
      </c>
      <c r="G1492" s="89">
        <v>93</v>
      </c>
      <c r="H1492" s="558"/>
      <c r="I1492" s="9" t="s">
        <v>1695</v>
      </c>
      <c r="J1492" s="1"/>
    </row>
    <row r="1493" spans="1:10" ht="24.75" customHeight="1" x14ac:dyDescent="0.2">
      <c r="A1493" s="695"/>
      <c r="B1493" s="26" t="s">
        <v>1696</v>
      </c>
      <c r="C1493" s="558" t="s">
        <v>367</v>
      </c>
      <c r="D1493" s="212" t="s">
        <v>1680</v>
      </c>
      <c r="E1493" s="108">
        <v>550</v>
      </c>
      <c r="F1493" s="577">
        <v>201.3</v>
      </c>
      <c r="G1493" s="89"/>
      <c r="H1493" s="558"/>
      <c r="I1493" s="1" t="s">
        <v>392</v>
      </c>
      <c r="J1493" s="1"/>
    </row>
    <row r="1494" spans="1:10" ht="24.75" customHeight="1" x14ac:dyDescent="0.2">
      <c r="A1494" s="695"/>
      <c r="B1494" s="26" t="s">
        <v>1697</v>
      </c>
      <c r="C1494" s="558" t="s">
        <v>367</v>
      </c>
      <c r="D1494" s="212" t="s">
        <v>1680</v>
      </c>
      <c r="E1494" s="108">
        <v>226.2</v>
      </c>
      <c r="F1494" s="108">
        <v>150</v>
      </c>
      <c r="G1494" s="89">
        <v>150</v>
      </c>
      <c r="H1494" s="558"/>
      <c r="I1494" s="1" t="s">
        <v>392</v>
      </c>
      <c r="J1494" s="1"/>
    </row>
    <row r="1495" spans="1:10" ht="24.75" customHeight="1" x14ac:dyDescent="0.2">
      <c r="A1495" s="695"/>
      <c r="B1495" s="548" t="s">
        <v>1698</v>
      </c>
      <c r="C1495" s="54" t="s">
        <v>1699</v>
      </c>
      <c r="D1495" s="70" t="s">
        <v>1091</v>
      </c>
      <c r="E1495" s="54">
        <v>380</v>
      </c>
      <c r="F1495" s="69"/>
      <c r="G1495" s="229"/>
      <c r="H1495" s="558"/>
      <c r="I1495" s="1" t="s">
        <v>1088</v>
      </c>
      <c r="J1495" s="1"/>
    </row>
    <row r="1496" spans="1:10" ht="24.75" customHeight="1" x14ac:dyDescent="0.2">
      <c r="A1496" s="695"/>
      <c r="B1496" s="560" t="s">
        <v>1700</v>
      </c>
      <c r="C1496" s="577" t="s">
        <v>1699</v>
      </c>
      <c r="D1496" s="558" t="s">
        <v>1137</v>
      </c>
      <c r="E1496" s="577">
        <v>75</v>
      </c>
      <c r="F1496" s="16"/>
      <c r="G1496" s="114"/>
      <c r="H1496" s="558"/>
      <c r="I1496" s="1" t="s">
        <v>1088</v>
      </c>
      <c r="J1496" s="1"/>
    </row>
    <row r="1497" spans="1:10" ht="33.75" customHeight="1" x14ac:dyDescent="0.2">
      <c r="A1497" s="695"/>
      <c r="B1497" s="560" t="s">
        <v>1701</v>
      </c>
      <c r="C1497" s="577" t="s">
        <v>1699</v>
      </c>
      <c r="D1497" s="558" t="s">
        <v>1087</v>
      </c>
      <c r="E1497" s="577">
        <v>45</v>
      </c>
      <c r="F1497" s="16"/>
      <c r="G1497" s="114"/>
      <c r="H1497" s="558"/>
      <c r="I1497" s="1" t="s">
        <v>1088</v>
      </c>
      <c r="J1497" s="1"/>
    </row>
    <row r="1498" spans="1:10" ht="45" customHeight="1" x14ac:dyDescent="0.2">
      <c r="A1498" s="695"/>
      <c r="B1498" s="26" t="s">
        <v>1702</v>
      </c>
      <c r="C1498" s="577" t="s">
        <v>1656</v>
      </c>
      <c r="D1498" s="558" t="s">
        <v>1087</v>
      </c>
      <c r="E1498" s="577">
        <v>256.2</v>
      </c>
      <c r="F1498" s="16"/>
      <c r="G1498" s="114"/>
      <c r="H1498" s="558"/>
      <c r="I1498" s="1" t="s">
        <v>1088</v>
      </c>
      <c r="J1498" s="1"/>
    </row>
    <row r="1499" spans="1:10" ht="45" customHeight="1" x14ac:dyDescent="0.2">
      <c r="A1499" s="695"/>
      <c r="B1499" s="26" t="s">
        <v>1703</v>
      </c>
      <c r="C1499" s="577" t="s">
        <v>1656</v>
      </c>
      <c r="D1499" s="558" t="s">
        <v>1087</v>
      </c>
      <c r="E1499" s="577">
        <v>195</v>
      </c>
      <c r="F1499" s="16"/>
      <c r="G1499" s="114"/>
      <c r="H1499" s="558"/>
      <c r="I1499" s="1" t="s">
        <v>1088</v>
      </c>
      <c r="J1499" s="1"/>
    </row>
    <row r="1500" spans="1:10" ht="45" customHeight="1" x14ac:dyDescent="0.2">
      <c r="A1500" s="695"/>
      <c r="B1500" s="26" t="s">
        <v>1704</v>
      </c>
      <c r="C1500" s="577" t="s">
        <v>1656</v>
      </c>
      <c r="D1500" s="558" t="s">
        <v>1137</v>
      </c>
      <c r="E1500" s="577">
        <v>195</v>
      </c>
      <c r="F1500" s="16"/>
      <c r="G1500" s="114"/>
      <c r="H1500" s="16"/>
      <c r="I1500" s="1" t="s">
        <v>1088</v>
      </c>
      <c r="J1500" s="1"/>
    </row>
    <row r="1501" spans="1:10" ht="45" customHeight="1" x14ac:dyDescent="0.2">
      <c r="A1501" s="695"/>
      <c r="B1501" s="26" t="s">
        <v>1705</v>
      </c>
      <c r="C1501" s="577" t="s">
        <v>1706</v>
      </c>
      <c r="D1501" s="558" t="s">
        <v>1707</v>
      </c>
      <c r="E1501" s="230"/>
      <c r="F1501" s="16"/>
      <c r="G1501" s="114"/>
      <c r="H1501" s="577">
        <v>700</v>
      </c>
      <c r="I1501" s="9" t="s">
        <v>1174</v>
      </c>
      <c r="J1501" s="1"/>
    </row>
    <row r="1502" spans="1:10" ht="35.25" customHeight="1" thickBot="1" x14ac:dyDescent="0.25">
      <c r="A1502" s="696"/>
      <c r="B1502" s="26" t="s">
        <v>1708</v>
      </c>
      <c r="C1502" s="577" t="s">
        <v>1706</v>
      </c>
      <c r="D1502" s="558" t="s">
        <v>1709</v>
      </c>
      <c r="E1502" s="230"/>
      <c r="F1502" s="16"/>
      <c r="G1502" s="114"/>
      <c r="H1502" s="577">
        <v>375</v>
      </c>
      <c r="I1502" s="9" t="s">
        <v>396</v>
      </c>
      <c r="J1502" s="1"/>
    </row>
    <row r="1503" spans="1:10" ht="38.25" customHeight="1" x14ac:dyDescent="0.2">
      <c r="A1503" s="697"/>
      <c r="B1503" s="150" t="s">
        <v>1710</v>
      </c>
      <c r="C1503" s="162" t="s">
        <v>367</v>
      </c>
      <c r="D1503" s="558" t="s">
        <v>1664</v>
      </c>
      <c r="E1503" s="27">
        <v>74</v>
      </c>
      <c r="F1503" s="554"/>
      <c r="G1503" s="121"/>
      <c r="H1503" s="554"/>
      <c r="I1503" s="9" t="s">
        <v>1665</v>
      </c>
      <c r="J1503" s="1"/>
    </row>
    <row r="1504" spans="1:10" ht="33.75" customHeight="1" x14ac:dyDescent="0.2">
      <c r="A1504" s="698" t="s">
        <v>1711</v>
      </c>
      <c r="B1504" s="560" t="s">
        <v>1712</v>
      </c>
      <c r="C1504" s="558" t="s">
        <v>1656</v>
      </c>
      <c r="D1504" s="558" t="s">
        <v>1087</v>
      </c>
      <c r="E1504" s="230"/>
      <c r="F1504" s="577">
        <v>370</v>
      </c>
      <c r="G1504" s="213"/>
      <c r="H1504" s="29"/>
      <c r="I1504" s="1" t="s">
        <v>1088</v>
      </c>
      <c r="J1504" s="1"/>
    </row>
    <row r="1505" spans="1:30" ht="33.75" customHeight="1" x14ac:dyDescent="0.2">
      <c r="A1505" s="699"/>
      <c r="B1505" s="26" t="s">
        <v>1713</v>
      </c>
      <c r="C1505" s="577" t="s">
        <v>1656</v>
      </c>
      <c r="D1505" s="558" t="s">
        <v>1087</v>
      </c>
      <c r="E1505" s="577"/>
      <c r="F1505" s="27">
        <v>1300</v>
      </c>
      <c r="G1505" s="114"/>
      <c r="H1505" s="16"/>
      <c r="I1505" s="1" t="s">
        <v>1088</v>
      </c>
      <c r="J1505" s="1"/>
    </row>
    <row r="1506" spans="1:30" ht="33.75" customHeight="1" x14ac:dyDescent="0.2">
      <c r="A1506" s="699"/>
      <c r="B1506" s="26" t="s">
        <v>1714</v>
      </c>
      <c r="C1506" s="577" t="s">
        <v>1656</v>
      </c>
      <c r="D1506" s="558" t="s">
        <v>1091</v>
      </c>
      <c r="E1506" s="577">
        <v>1300</v>
      </c>
      <c r="F1506" s="16"/>
      <c r="G1506" s="114"/>
      <c r="H1506" s="16"/>
      <c r="I1506" s="1" t="s">
        <v>1088</v>
      </c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</row>
    <row r="1507" spans="1:30" s="16" customFormat="1" ht="22.5" customHeight="1" x14ac:dyDescent="0.2">
      <c r="A1507" s="700"/>
      <c r="B1507" s="26" t="s">
        <v>1715</v>
      </c>
      <c r="C1507" s="558" t="s">
        <v>367</v>
      </c>
      <c r="D1507" s="554" t="s">
        <v>391</v>
      </c>
      <c r="E1507" s="577"/>
      <c r="F1507" s="577">
        <v>470</v>
      </c>
      <c r="G1507" s="577"/>
      <c r="H1507" s="558"/>
      <c r="I1507" s="4" t="s">
        <v>392</v>
      </c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</row>
    <row r="1508" spans="1:30" x14ac:dyDescent="0.2"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</row>
    <row r="1509" spans="1:30" x14ac:dyDescent="0.2"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</row>
    <row r="1510" spans="1:30" x14ac:dyDescent="0.2"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</row>
    <row r="1511" spans="1:30" x14ac:dyDescent="0.2"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</row>
    <row r="1512" spans="1:30" x14ac:dyDescent="0.2"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</row>
    <row r="1513" spans="1:30" x14ac:dyDescent="0.2"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</row>
  </sheetData>
  <autoFilter ref="D1:D1513"/>
  <mergeCells count="181">
    <mergeCell ref="A1002:A1011"/>
    <mergeCell ref="A1087:A1104"/>
    <mergeCell ref="A1083:A1085"/>
    <mergeCell ref="A1476:A1491"/>
    <mergeCell ref="A1492:A1503"/>
    <mergeCell ref="A1504:A1507"/>
    <mergeCell ref="G1435:G1436"/>
    <mergeCell ref="A1438:H1438"/>
    <mergeCell ref="A1439:A1448"/>
    <mergeCell ref="A1449:H1449"/>
    <mergeCell ref="A1450:A1466"/>
    <mergeCell ref="A1467:A1475"/>
    <mergeCell ref="A1425:A1427"/>
    <mergeCell ref="A1431:H1431"/>
    <mergeCell ref="A1433:A1436"/>
    <mergeCell ref="B1433:B1436"/>
    <mergeCell ref="C1433:C1436"/>
    <mergeCell ref="D1433:D1436"/>
    <mergeCell ref="E1433:G1434"/>
    <mergeCell ref="H1433:H1436"/>
    <mergeCell ref="E1435:E1436"/>
    <mergeCell ref="F1435:F1436"/>
    <mergeCell ref="A1374:H1374"/>
    <mergeCell ref="A1375:A1389"/>
    <mergeCell ref="A1391:A1393"/>
    <mergeCell ref="A1394:H1394"/>
    <mergeCell ref="A1395:A1422"/>
    <mergeCell ref="A1423:A1424"/>
    <mergeCell ref="A1365:A1368"/>
    <mergeCell ref="A1370:H1370"/>
    <mergeCell ref="A1371:A1372"/>
    <mergeCell ref="B1371:B1372"/>
    <mergeCell ref="C1371:C1372"/>
    <mergeCell ref="D1371:D1372"/>
    <mergeCell ref="E1371:G1371"/>
    <mergeCell ref="H1371:H1372"/>
    <mergeCell ref="A1344:A1346"/>
    <mergeCell ref="A1347:A1350"/>
    <mergeCell ref="A1360:A1362"/>
    <mergeCell ref="A1354:A1359"/>
    <mergeCell ref="A1351:A1353"/>
    <mergeCell ref="A1363:A1364"/>
    <mergeCell ref="A1308:A1314"/>
    <mergeCell ref="A1315:A1318"/>
    <mergeCell ref="A1319:A1327"/>
    <mergeCell ref="A1332:A1333"/>
    <mergeCell ref="A1336:A1339"/>
    <mergeCell ref="A1340:A1342"/>
    <mergeCell ref="A1267:A1271"/>
    <mergeCell ref="A1273:A1277"/>
    <mergeCell ref="A1278:A1290"/>
    <mergeCell ref="A1291:A1294"/>
    <mergeCell ref="A1295:A1300"/>
    <mergeCell ref="A1303:A1307"/>
    <mergeCell ref="A1239:A1241"/>
    <mergeCell ref="A1242:A1245"/>
    <mergeCell ref="A1246:A1250"/>
    <mergeCell ref="A1251:A1252"/>
    <mergeCell ref="A1254:A1260"/>
    <mergeCell ref="A1261:A1266"/>
    <mergeCell ref="A1221:A1224"/>
    <mergeCell ref="A1226:A1227"/>
    <mergeCell ref="A1228:A1229"/>
    <mergeCell ref="A1230:A1231"/>
    <mergeCell ref="A1232:A1234"/>
    <mergeCell ref="A1236:A1237"/>
    <mergeCell ref="A1202:A1204"/>
    <mergeCell ref="A1206:A1208"/>
    <mergeCell ref="A1209:A1210"/>
    <mergeCell ref="A1212:A1214"/>
    <mergeCell ref="A1215:A1217"/>
    <mergeCell ref="A1218:A1220"/>
    <mergeCell ref="A1179:A1182"/>
    <mergeCell ref="A1183:A1185"/>
    <mergeCell ref="A1186:A1190"/>
    <mergeCell ref="A1193:A1194"/>
    <mergeCell ref="A1195:A1196"/>
    <mergeCell ref="A1198:A1201"/>
    <mergeCell ref="A1155:A1157"/>
    <mergeCell ref="A1158:A1162"/>
    <mergeCell ref="A1163:A1166"/>
    <mergeCell ref="A1170:A1172"/>
    <mergeCell ref="A1174:A1175"/>
    <mergeCell ref="A1176:A1178"/>
    <mergeCell ref="A1134:A1135"/>
    <mergeCell ref="A1136:A1137"/>
    <mergeCell ref="A1138:A1143"/>
    <mergeCell ref="A1145:A1146"/>
    <mergeCell ref="A1148:A1149"/>
    <mergeCell ref="A1150:A1153"/>
    <mergeCell ref="A1110:A1112"/>
    <mergeCell ref="A1114:A1117"/>
    <mergeCell ref="A1118:A1119"/>
    <mergeCell ref="A1120:A1124"/>
    <mergeCell ref="A1126:A1129"/>
    <mergeCell ref="A1131:A1132"/>
    <mergeCell ref="A1082:H1082"/>
    <mergeCell ref="A1086:H1086"/>
    <mergeCell ref="A1107:A1109"/>
    <mergeCell ref="A1076:H1076"/>
    <mergeCell ref="A1077:A1080"/>
    <mergeCell ref="B1077:B1080"/>
    <mergeCell ref="C1077:C1080"/>
    <mergeCell ref="D1077:D1080"/>
    <mergeCell ref="E1077:G1078"/>
    <mergeCell ref="H1077:H1080"/>
    <mergeCell ref="E1079:E1080"/>
    <mergeCell ref="F1079:F1080"/>
    <mergeCell ref="G1079:G1080"/>
    <mergeCell ref="A1043:A1045"/>
    <mergeCell ref="A1046:A1048"/>
    <mergeCell ref="A1049:A1050"/>
    <mergeCell ref="A1051:A1055"/>
    <mergeCell ref="A1056:A1058"/>
    <mergeCell ref="A1066:A1074"/>
    <mergeCell ref="A1012:H1012"/>
    <mergeCell ref="A1013:A1020"/>
    <mergeCell ref="A1021:A1033"/>
    <mergeCell ref="A1034:A1042"/>
    <mergeCell ref="A915:A918"/>
    <mergeCell ref="A919:A932"/>
    <mergeCell ref="A933:H933"/>
    <mergeCell ref="A934:A990"/>
    <mergeCell ref="A621:A624"/>
    <mergeCell ref="A625:A627"/>
    <mergeCell ref="A901:A905"/>
    <mergeCell ref="A906:A914"/>
    <mergeCell ref="C907:C910"/>
    <mergeCell ref="A628:A629"/>
    <mergeCell ref="A630:A686"/>
    <mergeCell ref="A687:A900"/>
    <mergeCell ref="A991:A1001"/>
    <mergeCell ref="A348:H348"/>
    <mergeCell ref="A351:A615"/>
    <mergeCell ref="A616:A620"/>
    <mergeCell ref="D228:D234"/>
    <mergeCell ref="H232:H233"/>
    <mergeCell ref="A238:A249"/>
    <mergeCell ref="A250:H250"/>
    <mergeCell ref="A251:A347"/>
    <mergeCell ref="C271:C274"/>
    <mergeCell ref="D271:D274"/>
    <mergeCell ref="E271:E274"/>
    <mergeCell ref="F271:F274"/>
    <mergeCell ref="G271:G274"/>
    <mergeCell ref="A146:A237"/>
    <mergeCell ref="C210:C212"/>
    <mergeCell ref="D210:D212"/>
    <mergeCell ref="C214:C219"/>
    <mergeCell ref="D214:D219"/>
    <mergeCell ref="C228:C234"/>
    <mergeCell ref="H271:H274"/>
    <mergeCell ref="C319:C325"/>
    <mergeCell ref="D319:D325"/>
    <mergeCell ref="D907:D910"/>
    <mergeCell ref="A25:A35"/>
    <mergeCell ref="A36:A145"/>
    <mergeCell ref="C37:C39"/>
    <mergeCell ref="D37:D39"/>
    <mergeCell ref="E37:E39"/>
    <mergeCell ref="F37:F39"/>
    <mergeCell ref="H10:H13"/>
    <mergeCell ref="E12:E13"/>
    <mergeCell ref="F12:F13"/>
    <mergeCell ref="G12:G13"/>
    <mergeCell ref="A15:H15"/>
    <mergeCell ref="A16:A24"/>
    <mergeCell ref="G37:G39"/>
    <mergeCell ref="H37:H39"/>
    <mergeCell ref="C50:C54"/>
    <mergeCell ref="D50:D54"/>
    <mergeCell ref="G2:H4"/>
    <mergeCell ref="A6:I6"/>
    <mergeCell ref="A7:I7"/>
    <mergeCell ref="A8:I8"/>
    <mergeCell ref="C9:D9"/>
    <mergeCell ref="A10:A13"/>
    <mergeCell ref="B10:B13"/>
    <mergeCell ref="C10:C13"/>
    <mergeCell ref="D10:D13"/>
    <mergeCell ref="E10:G11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Загальна форма</vt:lpstr>
      <vt:lpstr>'Загальна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Короткошей Леся</dc:creator>
  <cp:lastModifiedBy>Богодаєва Леся</cp:lastModifiedBy>
  <dcterms:created xsi:type="dcterms:W3CDTF">2017-01-26T07:33:40Z</dcterms:created>
  <dcterms:modified xsi:type="dcterms:W3CDTF">2017-01-30T13:43:08Z</dcterms:modified>
</cp:coreProperties>
</file>